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5125" windowHeight="12435" tabRatio="948" activeTab="0"/>
  </bookViews>
  <sheets>
    <sheet name="PLANILHA" sheetId="1" r:id="rId1"/>
    <sheet name="CRONOGRAMA" sheetId="2" r:id="rId2"/>
    <sheet name="CPU  0001 A 0008" sheetId="3" r:id="rId3"/>
    <sheet name="CPU  A" sheetId="4" r:id="rId4"/>
    <sheet name="CPU  B" sheetId="5" r:id="rId5"/>
    <sheet name="CPU  C" sheetId="6" r:id="rId6"/>
    <sheet name="CPU  D" sheetId="7" r:id="rId7"/>
    <sheet name="CPU  0009" sheetId="8" r:id="rId8"/>
    <sheet name="CPU  0010" sheetId="9" r:id="rId9"/>
    <sheet name="CPU  0011" sheetId="10" r:id="rId10"/>
    <sheet name="CPU  0012" sheetId="11" r:id="rId11"/>
    <sheet name="CPU  0013" sheetId="12" r:id="rId12"/>
    <sheet name="CPU  0014" sheetId="13" r:id="rId13"/>
    <sheet name="CPU  0015" sheetId="14" r:id="rId14"/>
    <sheet name="CPU  0016" sheetId="15" r:id="rId15"/>
    <sheet name="CPU 0017" sheetId="16" r:id="rId16"/>
  </sheets>
  <definedNames>
    <definedName name="_xlnm._FilterDatabase" localSheetId="0" hidden="1">'PLANILHA'!$B$1:$B$217</definedName>
    <definedName name="_xlnm.Print_Area" localSheetId="2">'CPU  0001 A 0008'!$A$1:$G$281</definedName>
    <definedName name="_xlnm.Print_Area" localSheetId="1">'CRONOGRAMA'!$A$1:$K$47</definedName>
    <definedName name="_xlnm.Print_Area" localSheetId="0">'PLANILHA'!$A$1:$J$218</definedName>
    <definedName name="_xlnm.Print_Titles" localSheetId="0">'PLANILHA'!$13:$13</definedName>
  </definedNames>
  <calcPr fullCalcOnLoad="1"/>
</workbook>
</file>

<file path=xl/sharedStrings.xml><?xml version="1.0" encoding="utf-8"?>
<sst xmlns="http://schemas.openxmlformats.org/spreadsheetml/2006/main" count="2068" uniqueCount="619">
  <si>
    <t>ITEM</t>
  </si>
  <si>
    <t>CÓDIGO</t>
  </si>
  <si>
    <t>FONTE</t>
  </si>
  <si>
    <t>DESCRIÇÃO DOS SERVIÇOS</t>
  </si>
  <si>
    <t xml:space="preserve">UN </t>
  </si>
  <si>
    <t>QUANT</t>
  </si>
  <si>
    <t>CUSTO UNITÁRIO S/ BDI</t>
  </si>
  <si>
    <t>CUSTO TOTAL S/ BDI</t>
  </si>
  <si>
    <t>CUSTO UNITÁRIO C/ BDI</t>
  </si>
  <si>
    <t>CUSTO TOTAL C/ BDI</t>
  </si>
  <si>
    <t>SERVIÇOS PRELIMINARES</t>
  </si>
  <si>
    <t/>
  </si>
  <si>
    <t>1.1</t>
  </si>
  <si>
    <t>-</t>
  </si>
  <si>
    <t>CPU_PRÓPRIA</t>
  </si>
  <si>
    <t>MOBILIZAÇAO E DESMOBILIZAÇAO DE EQUIPAMENTOS E PESSOAL</t>
  </si>
  <si>
    <t>VB</t>
  </si>
  <si>
    <t>1.2</t>
  </si>
  <si>
    <t>INSTALAÇAO DE CANTEIRO DE OBRA</t>
  </si>
  <si>
    <t>1.3</t>
  </si>
  <si>
    <t>MANUTENÇAO DE CANTEIRO</t>
  </si>
  <si>
    <t>1.4</t>
  </si>
  <si>
    <t>ADMINISTRAÇAO LOCAL</t>
  </si>
  <si>
    <t>1.5</t>
  </si>
  <si>
    <t>PROJETO EXECUTIVO</t>
  </si>
  <si>
    <t>DUPLICAÇÃO DA AVENIDA HÍTALO ROS COM MARGINAL E CICLOVIA</t>
  </si>
  <si>
    <t>2.1</t>
  </si>
  <si>
    <t>TERRAPLENAGEM</t>
  </si>
  <si>
    <t>2.1.1</t>
  </si>
  <si>
    <t>DER-MG</t>
  </si>
  <si>
    <t>DESMATAMENTO, DESTOCAMENTO E LIMPEZA DE ÁRVORES, ARBUSTOS E VEGETAÇÃO RASTEIRA (EXECUÇÃO NA ESPESSURA DE ATÉ 30CM, INCLUINDO REMANEJAMENTO PARA FORA DA LINHA DE OFFSETS E ACERTO DO MATERIAL)</t>
  </si>
  <si>
    <t>M2</t>
  </si>
  <si>
    <t>2.1.2</t>
  </si>
  <si>
    <t>CORTE DE ÁRVORE NATIVA COM MOTO-SERRA   0,15M =&lt; Ø &lt; 0,30M - ATÉ 1.000 UNIDADES</t>
  </si>
  <si>
    <t>UND</t>
  </si>
  <si>
    <t>2.1.3</t>
  </si>
  <si>
    <t>ESCAVAÇÃO, CARGA, DESCARGA, ESPALHAMENTO E TRANSPORTE DE MATERIAL DE 1ª CATEGORIA, COM CAMINHÃO. DISTÂNCIA MÉDIA DE TRANSPORTE   &lt;= 200 M</t>
  </si>
  <si>
    <t>M3</t>
  </si>
  <si>
    <t>5,19</t>
  </si>
  <si>
    <t>2.1.4</t>
  </si>
  <si>
    <t>ESCAVAÇÃO, CARGA, DESCARGA, ESPALHAMENTO E TRANSPORTE DE MATERIAL DE 1ª CATEGORIA, COM CAMINHÃO. DISTÂNCIA MÉDIA DE TRANSPORTE   DE 201 A 400 M</t>
  </si>
  <si>
    <t>2.1.5</t>
  </si>
  <si>
    <t>ESCAVAÇÃO, CARGA, DESCARGA, ESPALHAMENTO E TRANSPORTE DE MATERIAL DE 1ª CATEGORIA, COM CAMINHÃO. DISTÂNCIA MÉDIA DE TRANSPORTE   DE 401 A 600 M</t>
  </si>
  <si>
    <t>2.1.6</t>
  </si>
  <si>
    <t>ESCAVAÇÃO, CARGA, DESCARGA, ESPALHAMENTO E TRANSPORTE DE MATERIAL DE 1ª CATEGORIA, COM CAMINHÃO. DISTÂNCIA MÉDIA DE TRANSPORTE   DE 601 A 800 M</t>
  </si>
  <si>
    <t>2.1.7</t>
  </si>
  <si>
    <t>ESCAVAÇÃO, CARGA, DESCARGA, ESPALHAMENTO E TRANSPORTE DE MATERIAL DE 1ª CATEGORIA, COM CAMINHÃO. DISTÂNCIA MÉDIA DE TRANSPORTE   DE 801 A 1.000 M</t>
  </si>
  <si>
    <t>2.1.8</t>
  </si>
  <si>
    <t>ESCAVAÇÃO, CARGA, DESCARGA, ESPALHAMENTO E TRANSPORTE DE MATERIAL DE 1ª CATEGORIA, COM CAMINHÃO. DISTÂNCIA MÉDIA DE TRANSPORTE   DE 1.001 A 1.200 M</t>
  </si>
  <si>
    <t>2.1.9</t>
  </si>
  <si>
    <t>ESCAVAÇÃO, CARGA, DESCARGA, ESPALHAMENTO E TRANSPORTE DE MATERIAL DE 1ª CATEGORIA, COM CAMINHÃO. DISTÂNCIA MÉDIA DE TRANSPORTE   DE 1.201 A 1.400 M</t>
  </si>
  <si>
    <t>2.1.10</t>
  </si>
  <si>
    <t>ESCAVAÇÃO, CARGA, DESCARGA, ESPALHAMENTO E TRANSPORTE DE MATERIAL DE 1ª CATEGORIA, COM CAMINHÃO. DISTÂNCIA MÉDIA DE TRANSPORTE   DE 1.401 A 1.600 M</t>
  </si>
  <si>
    <t>2.1.11</t>
  </si>
  <si>
    <t>ESCALONAMENTO DE TALUDES DE ATERRO</t>
  </si>
  <si>
    <t>2.1.12</t>
  </si>
  <si>
    <t>COMPACTAÇÃO DE BOTA-FORA A 80% PROCTOR NORMAL</t>
  </si>
  <si>
    <t>2.1.13</t>
  </si>
  <si>
    <t>COMPACTAÇÃO DE ATERRO A 95% PROCTOR NORMAL</t>
  </si>
  <si>
    <t>2.1.14</t>
  </si>
  <si>
    <t>COMPACTAÇÃO DE ATERRO A 100% PROCTOR NORMAL</t>
  </si>
  <si>
    <t>2.1.15</t>
  </si>
  <si>
    <t>MURO DE ARRIMO EM GABIÃO CAIXA, TELA REVESTIDA COM PVC (EXECUÇÃO INCLUINDO FORNECIMENTO DE TODOS OS MATERIAIS)</t>
  </si>
  <si>
    <t>2.1.16</t>
  </si>
  <si>
    <t>MANTA GEOTEXTIL TECIDA, 2010 OU SIMILAR, RESISTÊNCIA A TRAÇÃO DE 42 KN/M (EXECUÇÃO, NCLUINDO FORNECIMENTO, TRANSPORTE E COLOCAÇÃO)</t>
  </si>
  <si>
    <t>2.1.17</t>
  </si>
  <si>
    <t>CPU0007</t>
  </si>
  <si>
    <t>PRÓPRIA</t>
  </si>
  <si>
    <t>TRANSPORTE DE PEDRA DE MÃO PARA GABIÃO. DISTÂNCIA MÉDIA DE TRANSPORTE = 50 KM</t>
  </si>
  <si>
    <t>M3XKM</t>
  </si>
  <si>
    <t>2.2</t>
  </si>
  <si>
    <t>PAVIMENTAÇÃO</t>
  </si>
  <si>
    <t>2.2.1</t>
  </si>
  <si>
    <t>2.2.2</t>
  </si>
  <si>
    <t>COTAÇÃO</t>
  </si>
  <si>
    <t>SUB BASE DE BICA CORRIDA, COMPACTADO NA ENERGIA DE PROCTOR MODIFICADO (INCLUSIVE FORNECIMENTO DO MATERIAL;EXCLUSIVE TRANSPORTE)</t>
  </si>
  <si>
    <t>2.2.3</t>
  </si>
  <si>
    <t>CPU0001</t>
  </si>
  <si>
    <t>TRANSPORTE DE BICA CORRIDA PARA SUB-BASE DISTÂNCIA MÉDIA DE TRANSPORTE DE  50,00 KM (VOLUME COMPACTADO)</t>
  </si>
  <si>
    <t>2.2.4</t>
  </si>
  <si>
    <t>2.2.5</t>
  </si>
  <si>
    <t>CPU0002</t>
  </si>
  <si>
    <t>TRANSPORTE DE BICA CORRIDA PARA BASE DISTÂNCIA MÉDIA DE TRANSPORTE = 50,00 KM (VOLUME COMPACTADO)</t>
  </si>
  <si>
    <t>2.2.6</t>
  </si>
  <si>
    <t>2.2.7</t>
  </si>
  <si>
    <t>2.2.8</t>
  </si>
  <si>
    <t>2.2.9</t>
  </si>
  <si>
    <t>CPU0003</t>
  </si>
  <si>
    <t>TRANSPORTE DE CONCRETO BETUMINOSO USINADO A QUENTE. DISTÂNCIA MÉDIA DE TRANSPORTE = 18 KM (VOLUME COMPACTADO)</t>
  </si>
  <si>
    <t>2.2.10</t>
  </si>
  <si>
    <t>CPU0004</t>
  </si>
  <si>
    <t>TRANSPORTE DE BRITA PARA CBUQ DISTÂNCIA MÉDIA DE TRANSPORTE = 50,00 KM</t>
  </si>
  <si>
    <t>2.2.11</t>
  </si>
  <si>
    <t>CPU0005</t>
  </si>
  <si>
    <t>TRANSPORTE DE PÓ DE PEDRA PARA CBUQ  DISTÂNCIA MÉDIA DE TRANSPORTE = 50 KM</t>
  </si>
  <si>
    <t>2.2.12</t>
  </si>
  <si>
    <t>REMOÇÃO E CARGA DE TODO PAVIMENTO EXISTENTE</t>
  </si>
  <si>
    <t>2.2.13</t>
  </si>
  <si>
    <t>CPU0006</t>
  </si>
  <si>
    <t>2.3</t>
  </si>
  <si>
    <t>2.4</t>
  </si>
  <si>
    <t>TRANSPORTE DE MATERIAL BETUMINOSO (BDI = 15% CONFORME NORMA DO DNIT)</t>
  </si>
  <si>
    <t>TRANSPORTE DE CAP 50/70 - 350KM</t>
  </si>
  <si>
    <t>TXKM</t>
  </si>
  <si>
    <t>TRANSPORTE DE CM30 - 350 KM</t>
  </si>
  <si>
    <t>TRANSPORTE DE RR2C - 350 KM</t>
  </si>
  <si>
    <t>2.5</t>
  </si>
  <si>
    <t>RESTAURAÇÃO DE PISTA</t>
  </si>
  <si>
    <t>2.5.1</t>
  </si>
  <si>
    <t>43273</t>
  </si>
  <si>
    <t>TAPA BURACO</t>
  </si>
  <si>
    <t>2.5.2</t>
  </si>
  <si>
    <t>41334</t>
  </si>
  <si>
    <t>REMENDO PROFUNDO COM RECOMPOSIÇAO DA CAMADA GRANULAR (EXECUÇAO INCLUINDO ESCAVAÇÃO E CARGA DO MATERIAL GRANULAR)</t>
  </si>
  <si>
    <t>2.5.3</t>
  </si>
  <si>
    <t>CPU0008</t>
  </si>
  <si>
    <t>USINAGEM DE CONCRETO BETUMINOSO USINADO A QUENTE SEM FORNECIMENTO DO MATERIAL BETUMINOSO INCLUINDO FORNECIMENTO DOS AGREGADOS</t>
  </si>
  <si>
    <t>2.5.4</t>
  </si>
  <si>
    <t>2.5.5</t>
  </si>
  <si>
    <t>2.5.6</t>
  </si>
  <si>
    <t>2.6</t>
  </si>
  <si>
    <t>DRENAGEM</t>
  </si>
  <si>
    <t>2.6.1</t>
  </si>
  <si>
    <t>BUEIRO SIMPLES TUBULAR DE CONCRETO CLASSE CA-1. BSTC Ø 0,40 M - CORPO (EXECUÇÃO, INCLUINDO FORNECIMENTO E TRANSPORTE DE TODOS OS MATERIAIS E BERÇO, EXCLUSIVE ESCAVAÇÃO E COMPACTAÇÃO)</t>
  </si>
  <si>
    <t>M</t>
  </si>
  <si>
    <t>2.6.2</t>
  </si>
  <si>
    <t>BUEIRO SIMPLES TUBULAR DE CONCRETO, CLASSE CA-1. BSTC Ø 0,80 M - CORPO (EXECUÇÃO, INCLUINDO FORNECIMENTO E TRANSPORTE DE TODOS OS MATERIAIS E BERÇO, EXCLUSIVE ESCAVAÇÃO E COMPACTAÇÃO)</t>
  </si>
  <si>
    <t>2.6.3</t>
  </si>
  <si>
    <t>40288</t>
  </si>
  <si>
    <t>BUEIRO SIMPLES TUBULAR DE CONCRETO, CLASSE CA-1. BSTC Ø 0,80 M - BOCA (EXECUÇÃO, INCLUINDO FORNECIMENTO E TRANSPORTE DE TODOS OS MATERIAIS E BERÇO, EXCLUSIVE ESCAVAÇÃO E COMPACTAÇÃO)</t>
  </si>
  <si>
    <t>2.6.4</t>
  </si>
  <si>
    <t>40384</t>
  </si>
  <si>
    <t>BUEIRO SIMPLES CELULAR DE CONCRETO - PADRÃO DER/MG - Para altura de aterro de 5,10 M A
10,00 M. BSCC (3,00 x 2,50)m - CORPO
(EXECUÇÃO, INCLUÍNDO FORNECIMENTO E TRANSPORTE DE TODOS MATERIAIS, EXCLUSIVE ESCAVAÇÃO E COMPACTAÇÃO )</t>
  </si>
  <si>
    <t>2.6.5</t>
  </si>
  <si>
    <t>40385</t>
  </si>
  <si>
    <t>BUEIRO SIMPLES CELULAR DE CONCRETO - PADRÃO DER/MG - Para altura de aterro de 5,10 M A
10,00 M. BSCC (3,00 x 2,50)m - BOCA
(EXECUÇÃO, INCLUÍNDO FORNECIMENTO E TRANSPORTE DE TODOS MATERIAIS, EXCLUSIVE ESCAVAÇÃO E COMPACTAÇÃO )</t>
  </si>
  <si>
    <t>2.6.6</t>
  </si>
  <si>
    <t>40514</t>
  </si>
  <si>
    <t>VALETA DE PROTEÇÃO DE ATERRO TIPO DR VPA (EXECUÇÃO, INCLUINDO ESCAVAÇÃO, FORNECIMENTO E TRANSPORTE DE TODOS OS MATERIAIS)</t>
  </si>
  <si>
    <t>2.6.7</t>
  </si>
  <si>
    <t>40554</t>
  </si>
  <si>
    <t>VALETA DE PROTEÇÃO DE CORTE, TIPO DR.VP-03., TIPO 75/50 (EXECUÇÃO, INCLUINDO ESCAVAÇÃO, FORNECIMENTO E TRANSPORTE DE TODOS OS MATERIAIS)</t>
  </si>
  <si>
    <t>2.6.8</t>
  </si>
  <si>
    <t>2 S 04 950 02</t>
  </si>
  <si>
    <t>DNIT</t>
  </si>
  <si>
    <t>DISSIPADOR DE ENERGIA PARA VALETAS DEN 02</t>
  </si>
  <si>
    <t>PASSEIO DE CONCRETO (FCK &gt;= 11 MPA - ESPESSURA DE 6 CM) (EXECUÇÃO, INCLUINDO FORNECIMENTO E TRANSPORTE DE TODOS OS MATERIAIS)</t>
  </si>
  <si>
    <t>40215</t>
  </si>
  <si>
    <t>ESCAVAÇÃO MECÂNICA DE VALAS EM MATERIAL DE 1 E 2 CATEGORIA ( EXECUÇÃO, INCLUINDO REMOÇÃO PARA FORA DO LEITO ESTRADAL )</t>
  </si>
  <si>
    <t>40239</t>
  </si>
  <si>
    <t>APILOAMENTO DE FUNDO DE VALAS</t>
  </si>
  <si>
    <t>40234</t>
  </si>
  <si>
    <t>REATERRO E COMPACTAÇÃO MANUAL DE VALA</t>
  </si>
  <si>
    <t>40229</t>
  </si>
  <si>
    <t xml:space="preserve">ENROCAMENTO DE PEDRA DE MÃO JOGADA ( EXECUÇÃO INCLUINDO O FORNECIMENTO DE TODOS OS MATERIAIS ) </t>
  </si>
  <si>
    <t>TRANSPORTE DE PEDRA DE MÃO PARA ENRONCAMENTO. DISTÂNCIA MÉDIA DE TRANSPORTE = 50 KM</t>
  </si>
  <si>
    <t>41599</t>
  </si>
  <si>
    <t>DEMOLIÇÃO MECÂNICA DE CONCRETO SIMPLES</t>
  </si>
  <si>
    <t>41602</t>
  </si>
  <si>
    <t>DEMOLIÇÃO MECÂNICA DE CONCRETO ARMADO</t>
  </si>
  <si>
    <t>TRANSPORTE DE MATERIAL REMOVIDO / DEMOLIDO - DISTÂNCIA MÉDIA DE TRANSPORTE = 18 KM</t>
  </si>
  <si>
    <t>CPU0011</t>
  </si>
  <si>
    <t>DDA TIPO 08 - DESCIDA D`ÁGUA EM DEGRAUS EM TALUDE DE ATERRO - DN 800 MM - (EXECUÇÃO, INCLUINDO ESCAVAÇÃO, FORNECIMENTO E TRANSPORTE DE TODOS OS MATERIAIS)</t>
  </si>
  <si>
    <t>CPU0015</t>
  </si>
  <si>
    <t>DEN 04 - DISSIPADOR DE ENERGIA PARA DESCIDA D`ÁGUA E BOCA DE BUEIRO - DN 800 MM - (EXECUÇÃO, INCLUINDO ESCAVAÇÃO, FORNECIMENTO E TRANSPORTE DE TODOS OS MATERIAIS)</t>
  </si>
  <si>
    <t>CPU0014</t>
  </si>
  <si>
    <t>DEN 08 - DISSIPADOR DE ENERGIA PARA DESCIDA D`ÁGUA E BOCA DE BUEIRO - DN 800 MM - (EXECUÇÃO, INCLUINDO ESCAVAÇÃO, FORNECIMENTO E TRANSPORTE DE TODOS OS MATERIAIS )</t>
  </si>
  <si>
    <t>CPU0012</t>
  </si>
  <si>
    <t>CPC TIPO C - CAIXA DE PASSAGEM - DN 800 MM - (EXECUÇÃO, INCLUINDO ESCAVAÇÃO, FORNECIMENTO E TRANSPORTE DE TODOS OS MATERIAIS)</t>
  </si>
  <si>
    <t>CPU0010</t>
  </si>
  <si>
    <t>MFC 03 - MEIO FIO - ( EXECUÇÃO, INCLUINDO ESCAVAÇÃO, FORNECIMENTO E TRANSPORTE DE TODOS OS MATERIAIS)</t>
  </si>
  <si>
    <t>CPU0009</t>
  </si>
  <si>
    <t>SCU TIPO 03 - SARJETA DE CONCRETO URBANA - ( EXECUÇÃO, INCLUINDO ESCAVAÇÃO, FORNECIMENTO E TRANSPORTE DE TODOS OS MATERIAIS)</t>
  </si>
  <si>
    <t>DRE-BOC-010</t>
  </si>
  <si>
    <t>SETOP-MG</t>
  </si>
  <si>
    <t>BLS - BOCA DE LOBO SIMPLES ( TIPO B - CONCRETO ), QUADRO, GRELHA E CANTONEIRA, INCLUSIVE ESCAVAÇÃO, REATERRO E BOTA FORA</t>
  </si>
  <si>
    <t>2.7</t>
  </si>
  <si>
    <t>OBRAS COMPLEMENTARES</t>
  </si>
  <si>
    <t>2.7.1</t>
  </si>
  <si>
    <t>CERCA DE ARAME FARPADO,   TIPO OC.CA-01 (COM MOURÕES DE MADEIRA) (EXECUÇÃO, INCLUINDO ESCAVAÇÃO, FORNECIMENTO, ASSENTAMENTO E TRANSPORTE DOS MATERIAIS)</t>
  </si>
  <si>
    <t>2.7.2</t>
  </si>
  <si>
    <t>REMOÇÃO DE CERCAS</t>
  </si>
  <si>
    <t>DEFENSA SINGELA SEMI-MALEÁVEL SV-DSM-02 (EXECUÇÃO, INCLUINDO FORNECIMENTO, COLOCAÇÃO E TRANSPORTE DE TODOS OS MATERIAIS)</t>
  </si>
  <si>
    <t>CONFORMAÇÃO DAS CAIXAS DE EMPRÉSTIMOS E JAZIDAS (EXECUÇÃO, INCLUINDO REGULARIZAÇÃO, FORNECIMENTO E TRANSPORTE DE TODOS OS MATERIAIS)</t>
  </si>
  <si>
    <t>ESTOCAGEM DA CAMADA VEGETAL DE CAIXAS DE EMPRESTIMO E JAZIDAS</t>
  </si>
  <si>
    <t>REPOSIÇÃO DE CAMADA VEGETAL EM CAIXA DE EMPRÉSTIMO E JAZIDAS</t>
  </si>
  <si>
    <t>REALOCAÇÃO DE POSTE DE ILUMINAÇÃO</t>
  </si>
  <si>
    <t>41665</t>
  </si>
  <si>
    <t>ABRIGO DUPLO DE PASSAGEIROS PRÉ MOLDADO ( EXECUÇÃO, INCLUINDO FORNECIMENTO, TRANSPORTE E MONTAGEM )</t>
  </si>
  <si>
    <t>2.8</t>
  </si>
  <si>
    <t>SINALIZAÇÃO</t>
  </si>
  <si>
    <t>2.8.1</t>
  </si>
  <si>
    <t>SINALIZAÇÃO  VERTICAL</t>
  </si>
  <si>
    <t>41842</t>
  </si>
  <si>
    <t>PLACA DE AÇO CARBONO C/ PELÍCULA REFLETIVA GRAU TÉCNICO TIPO I DA ABNT - PLACA OCTOGONAL (EXECUÇÃO, INCLUINDO FORNECIMENTO E TRANSPORTE DE TODOS MATERIAIS, INCLUSIVE POSTE DE SUSTENTAÇÃO)</t>
  </si>
  <si>
    <t>PLACA DE AÇO CARBONO COM PELÍCULA REFLETIVA ALTA INTENSIDADE PRISMÁTICA TIPO III DA ABNT PLACA CIRCULAR (EXECUÇÃO, INCLUINDO FORNECIMENTO E TRANSPORTE DE TODOS MATERIAIS, INCLUSIVE POSTE DE SUSTENTAÇÃO)</t>
  </si>
  <si>
    <t>PLACA DE AÇO CARBONO COM PELÍCULA REFLETIVA ALTA INTENSIDADE PRISMÁTICA TIPO III DA ABNT PLACA TRIANGULAR (EXECUÇÃO, INCLUINDO FORNECIMENTO E TRANSPORTE DE TODOS MATERIAIS, INCLUSIVE POSTE DE SUSTENTAÇÃO)</t>
  </si>
  <si>
    <t>PLACA DE AÇO CARBONO COM PELÍCULA REFLETIVA ALTA INTENSIDADE PRISMÁTICA TIPO III DA ABNT PLACA QUADRADA (EXECUÇÃO, INCLUINDO FORNECIMENTO E TRANSPORTE DE TODOS MATERIAIS, INCLUSIVE POSTE DE SUSTENTAÇÃO)</t>
  </si>
  <si>
    <t>PLACA DE AÇO CARBONO COM PELÍCULA REFLETIVA ALTA INTENSIDADE PRISMÁTICA TIPO III DA ABNT PLACA RETANGULAR (EXECUÇÃO, INCLUINDO FORNECIMENTO E TRANSPORTE DE TODOS MATERIAIS, INCLUSIVE POSTE DE SUSTENTAÇÃO)</t>
  </si>
  <si>
    <t>PLACA DE AÇO CARBONO COM PELÍCULA REFLETIVA ALTA INTENSIDADE PRISMÁTICA TIPO III DA ABNT MARCO QUILOMÉTRICO (EXECUÇÃO, INCLUINDO FORNECIMENTO E TRANSPORTE DE TODOS MATERIAIS, INCLUSIVE POSTE DE SUSTENTAÇÃO)</t>
  </si>
  <si>
    <t>PLACA DE AÇO CARBONO COM PELÍCULA REFLETIVA ALTA INTENSIDADE PRISMÁTICA TIPO III DA ABNT MARCADOR DE PERIGO 0,30 X 0,90 M (EXECUÇÃO, INCLUINDO FORNECIMENTO E TRANSPORTE DE TODOS MATERIAIS, INCLUSIVE POSTE DE SUSTENTAÇÃO)</t>
  </si>
  <si>
    <t>CPU0016</t>
  </si>
  <si>
    <t>MEIO FIO PRÉ MOLDADO - TIPO BLOCO DE GELO (FORNECIMENTO, ASSENTAMENTO E PINTURA)</t>
  </si>
  <si>
    <t>2.8.2</t>
  </si>
  <si>
    <t>SINALIZAÇÃO HORIZONTAL</t>
  </si>
  <si>
    <t>41239</t>
  </si>
  <si>
    <t>LINHAS DE RESINA ACRILICA DE 0,6 MM DE ESPESSURA E LARGURA  = 0,20 M (EXECUÇÃO, INCLUINDO PRÉ-MARCAÇÃO, FORNECIMENTO E TRANSPORTE DE TODOS OS MATERIAIS)</t>
  </si>
  <si>
    <t>LINHAS DE RESINA ACRILICA DE 0,6 MM DE ESPESSURA E LARGURA   &gt; 0,30 M (EXECUÇÃO, INCLUINDO PRÉ-MARCAÇÃO, FORNECIMENTO E TRANSPORTE DE TODOS OS MATERIAIS)</t>
  </si>
  <si>
    <t>SETAS, SIMBOLOS E DIZERES DE RESINA ACRÍLICA DE 0,6 MM DE ESPESSURA (EXECUÇÃO, INCLUINDO PRÉ-MARCAÇÃO, FORNECIMENTO E TRANSPORTE DE TODOS OS MATERIAIS)</t>
  </si>
  <si>
    <t>TACHA REFLETIVA TIPO SHTRP, COM CATADIÓPTRICO EM APENAS UMA FACE (EXECUÇÃO, INCLUINDO FORNECIMENTO, COLOCAÇÃO E TRANSPORTE DE TODOS OS MATERIAIS)</t>
  </si>
  <si>
    <t>TACHÃO REFLETIVO   TIPO SHTRG, COM CATADIÓPTRICO NAS DUAS FACES (EXECUÇÃO, INCLUINDO FORNECIMENTO, COLOCAÇÃO E TRANSPORTE DE TODOS OS MATERIAIS)</t>
  </si>
  <si>
    <t>72947</t>
  </si>
  <si>
    <t>SINAPI</t>
  </si>
  <si>
    <t>TINTA RETROREFLETIVA A BASE DE RESINA ACRÍLICA COM MICROESFERAS DE VIDRO - PASSAGEM EM NÍVEL PARA PEDESTRES E TRAVESSIA DA CICLOVIA</t>
  </si>
  <si>
    <t>41628</t>
  </si>
  <si>
    <t>CONCRETO DE CIMENTO PORTLAND FCK &gt; OU IGUAL 20 MPA ( EXECUÇÃO, INCLUINDO O FORNECIMENTO E TRANSPORTE DOS AGREGADOS ) - PASSAGEM EM NÍVEL PARA PEDESTRES</t>
  </si>
  <si>
    <t>42285</t>
  </si>
  <si>
    <t>AÇO CA-50 (EXECUÇÃO, INCLUINDO PREPARO, DOBRAGEM, COLOCAÇÃO NAS FORMAS E TRASNPORTE E TODOS OS MATERIAIS) - PASSAGEM EM NÍVEL PARA PEDESTRES</t>
  </si>
  <si>
    <t>KG</t>
  </si>
  <si>
    <t>COMPONENTE AMBIENTAL</t>
  </si>
  <si>
    <t>REVESTIMENTO VEGETAL COM GRAMAS EM PLACAS (EXECUÇÃO, INCLUINDO FORNECIMENTO, UMIDECIMENTO, CORTE E CARGA DA GRAMA)</t>
  </si>
  <si>
    <t>2 S05102 00</t>
  </si>
  <si>
    <t>SICRO</t>
  </si>
  <si>
    <t>HIDROSSEMEADURA COM COVEAMENTO</t>
  </si>
  <si>
    <t>FORNECIMENTO E PLANTIO DE MUDAS DE RESEDA ( H ATÉ 1,50 M ), INCLUSIVE ADUBAÇÃO</t>
  </si>
  <si>
    <t>IMPLANTAÇÃO DA AVENIDA TENENTE CORONEL HERMENEGILDO MAGALHÃES</t>
  </si>
  <si>
    <t>3.1</t>
  </si>
  <si>
    <t>3.1.1</t>
  </si>
  <si>
    <t>3.1.2</t>
  </si>
  <si>
    <t>3.1.3</t>
  </si>
  <si>
    <t>3.1.4</t>
  </si>
  <si>
    <t>3.2</t>
  </si>
  <si>
    <t xml:space="preserve">PAVIMENTAÇÃO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</si>
  <si>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</si>
  <si>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</si>
  <si>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</si>
  <si>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</si>
  <si>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</si>
  <si>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</si>
  <si>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</si>
  <si>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</si>
  <si>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</si>
  <si>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</si>
  <si>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</si>
  <si>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</t>
  </si>
  <si>
    <t>3.3.1*</t>
  </si>
  <si>
    <t>3.3.2*</t>
  </si>
  <si>
    <t>3.3.3*</t>
  </si>
  <si>
    <t>3.4</t>
  </si>
  <si>
    <t>3.5</t>
  </si>
  <si>
    <t>3.5.1</t>
  </si>
  <si>
    <t>3.5.2</t>
  </si>
  <si>
    <t>3.5.3</t>
  </si>
  <si>
    <t>3.5.4</t>
  </si>
  <si>
    <t>3.5.5</t>
  </si>
  <si>
    <t>DISSIPADOR DE ENERGIA PARA VALETAS DES 02</t>
  </si>
  <si>
    <t>3.5.6</t>
  </si>
  <si>
    <t>3.5.7</t>
  </si>
  <si>
    <t>CPU0013</t>
  </si>
  <si>
    <t>CPB TIPO B - CAIXA DE PASSAGEM - DN 800 MM - (EXECUÇÃO, INCLUINDO ESCAVAÇÃO, FORNECIMENTO E TRANSPORTE DE TODOS OS MATERIAIS )</t>
  </si>
  <si>
    <t>3.6</t>
  </si>
  <si>
    <t>3.6.1</t>
  </si>
  <si>
    <t>3.6.2</t>
  </si>
  <si>
    <t>3.7</t>
  </si>
  <si>
    <t>3.7.1</t>
  </si>
  <si>
    <t>SINALIZAÇÃO VERTICAL</t>
  </si>
  <si>
    <t>3.7.2</t>
  </si>
  <si>
    <t>TACHA REFLETIVA   TIPO SHTRP, COM CATADIÓPTRICO NAS DUAS FACES (EXECUÇÃO, INCLUINDO FORNECIMENTO, COLOCAÇÃO E TRANSPORTE DE TODOS OS MATERIAIS)</t>
  </si>
  <si>
    <t>TOTAL GERAL</t>
  </si>
  <si>
    <t>DESCRIÇÃO</t>
  </si>
  <si>
    <t>TOTAL MENSAL</t>
  </si>
  <si>
    <t xml:space="preserve"> PREFEITURA MUNICIPAL DE ARAXÁ</t>
  </si>
  <si>
    <t>SECRETARIA MUNICIPAL DE OBRAS PÚBLICAS E MOBILIDADE URBANA</t>
  </si>
  <si>
    <t>MUNICÍPIO : ARAXÁ - MG</t>
  </si>
  <si>
    <t xml:space="preserve">                                             </t>
  </si>
  <si>
    <t>Cronograma Físico Financeiro</t>
  </si>
  <si>
    <t>DISCRIMINAÇÃO DOS SERVIÇOS</t>
  </si>
  <si>
    <t>VALOR</t>
  </si>
  <si>
    <t>%</t>
  </si>
  <si>
    <t>FISICO</t>
  </si>
  <si>
    <t>1º MÊS %</t>
  </si>
  <si>
    <t>2º MÊS %</t>
  </si>
  <si>
    <t>3º MÊS %</t>
  </si>
  <si>
    <t>4º MÊS %</t>
  </si>
  <si>
    <t>TOTAL</t>
  </si>
  <si>
    <t>FINANCEIRO</t>
  </si>
  <si>
    <t>5º MÊS %</t>
  </si>
  <si>
    <t>6º MÊS %</t>
  </si>
  <si>
    <t xml:space="preserve">    PREFEITURA MUNICIPAL DE ARAXÁ</t>
  </si>
  <si>
    <t xml:space="preserve">    SECRETARIA MUNICIPAL DE OBRAS E MOBILIDADE URBANA</t>
  </si>
  <si>
    <t>Av. Rosália Isaura de Araújo, nº 275 - Centro Administrativo - Araxá/MG</t>
  </si>
  <si>
    <t>CEP: 38.180-802 - (34) 3691-7036</t>
  </si>
  <si>
    <t>PLANILHA ORÇAMENTÁRIA DE CUSTOS</t>
  </si>
  <si>
    <t xml:space="preserve">PREFEITURA MUNICIPAL DE ARAXÁ </t>
  </si>
  <si>
    <t xml:space="preserve">FORMA DE EXECUÇÃO: </t>
  </si>
  <si>
    <t>BDI</t>
  </si>
  <si>
    <t>REQUISIÇÃO Nº:1056</t>
  </si>
  <si>
    <t>DATA: MARÇO/2017</t>
  </si>
  <si>
    <t>OBRA:  DUPLICAÇÃO AVENIDA HÍTALO ROS E IMPLANTAÇÃO DA RUA TENENTE CORONEL HERMENEGILDO MAGALHÃES</t>
  </si>
  <si>
    <t>LOCAL: AVENIDA HÍTALO ROS E RUA TENENTE CORONEL HERMENEGILDO MAGALHÃES</t>
  </si>
  <si>
    <t>REGIÃO/MÊS DE REFERÊNCIA:  DER 16 - OUTUBRO/2016</t>
  </si>
  <si>
    <t>PRAZO DE EXECUÇÃO: 6 meses</t>
  </si>
  <si>
    <t>PAVIMENTAÇÃO / TERRAPLENAGEM</t>
  </si>
  <si>
    <t>SERVIÇO:</t>
  </si>
  <si>
    <t xml:space="preserve"> </t>
  </si>
  <si>
    <t>UNID.:</t>
  </si>
  <si>
    <t>Código</t>
  </si>
  <si>
    <t>Fonte</t>
  </si>
  <si>
    <t>Equipamentos</t>
  </si>
  <si>
    <t>Unid.</t>
  </si>
  <si>
    <t>Qtde</t>
  </si>
  <si>
    <t>Custo Unit.</t>
  </si>
  <si>
    <t>Custo Total</t>
  </si>
  <si>
    <t>TRANSPORTE DE MATERIAL DE QUALQUER NATUREZA. DISTÂNCIA MÉDIA DE TRANSPORTE DE &gt;= 40,10 A 50,00 KM</t>
  </si>
  <si>
    <t>T</t>
  </si>
  <si>
    <t xml:space="preserve">Total Equipamentos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</si>
  <si>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Mão de Obra</t>
  </si>
  <si>
    <t xml:space="preserve">Total Mão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</si>
  <si>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Materiais / Serviços</t>
  </si>
  <si>
    <t xml:space="preserve">Total Materiais / Serviços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</si>
  <si>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DENSIDADE DA BASE =2,2T/M3  </t>
  </si>
  <si>
    <t xml:space="preserve">Preco de Venda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</si>
  <si>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TRANSPORTE DE CONCRETO BETUMINOSO USINADO A QUENTE. DISTÂNCIA MÉDIA DE 15,10 A 20 KM (DENSIDADE DE MATERIAL SOLTO)</t>
  </si>
  <si>
    <t xml:space="preserve">FATOR DE CONVERSÃO = 2,40T/M3/1,5T/M3 =  1,60  </t>
  </si>
  <si>
    <t xml:space="preserve">Preco de Custo (Incluindo Fator de Conversão)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</si>
  <si>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PESO ESPECIFICO DA BRITA - 1,50T/M3</t>
  </si>
  <si>
    <t>TRANSPORTE DE MATERIAL REMOVIDO / DEMOLIDO PARA BOTA FORA. DISTÂNCIA MÉDIA DE TRANSPORTE = 18 KM (VOLUME COMPACTADO)</t>
  </si>
  <si>
    <t>TRANSPORTE DE MATERIAL DE QUALQUER NATUREZA. DISTÂNCIA MÉDIA DE TRANSPORTE DE 15,10  A 20,00 KM</t>
  </si>
  <si>
    <t>Densidade do Material Removido  = 2,40t/m3</t>
  </si>
  <si>
    <t xml:space="preserve">Preco de Custo  (Incluindo Densidade)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</si>
  <si>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TRANSPORTE DE PEDRA DE MÃO PARA GABIÃO / ENRONCAMENTO. DISTÂNCIA MÉDIA DE TRANSPORTE = 50 KM</t>
  </si>
  <si>
    <t>Peso Especifico da Brita -1,50T/M3</t>
  </si>
  <si>
    <t xml:space="preserve">Preco de Custo (Incluindo Fator de Conversão)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</si>
  <si>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USINAGEM DE CONCRETO BETUMINOSO USINADO A QUENTE SEM FORNECIMENTO DO MATERIAL BETUMINOSO (FAIXA C) (EXECUÇÃO, INCLUINDO O FORNECIMENTO DOS AGREGADOS)</t>
  </si>
  <si>
    <t>Densidade = 2,40 T/M3</t>
  </si>
  <si>
    <t xml:space="preserve">Preco de Custo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</si>
  <si>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</si>
  <si>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ADMINISTRAÇÃO LOCAL </t>
  </si>
  <si>
    <t>Proponente</t>
  </si>
  <si>
    <t>Nº do Contrato de Repasse - OGU</t>
  </si>
  <si>
    <t>PREFEITURA MUNICIPAL DE ARAXÁ</t>
  </si>
  <si>
    <t>SICONV:</t>
  </si>
  <si>
    <t>Empreendimento</t>
  </si>
  <si>
    <t xml:space="preserve">Municipio    </t>
  </si>
  <si>
    <t>UF</t>
  </si>
  <si>
    <t>DUPLICAÇÃO DA AVENIDA HíTALO ROS COM MARGINAL / CICLOVIA E IMPLANTAÇÃO DA RUA TENENTE CORONEL HERMENEGILDO MAGALHÃES - LOTE  01 ( ESTACA 0 Á 73 )</t>
  </si>
  <si>
    <t xml:space="preserve"> ARAXÁ</t>
  </si>
  <si>
    <t>MG</t>
  </si>
  <si>
    <t>Programa</t>
  </si>
  <si>
    <t>Gestor (Ministério)</t>
  </si>
  <si>
    <t>Data-Base (mês de referência)</t>
  </si>
  <si>
    <t>ART/RRT do Responsável</t>
  </si>
  <si>
    <t>SINAPI - OUT/16</t>
  </si>
  <si>
    <t>FUNÇÃO</t>
  </si>
  <si>
    <t>H/MÊS</t>
  </si>
  <si>
    <t>QTD</t>
  </si>
  <si>
    <t>Nº MESES</t>
  </si>
  <si>
    <t>H/MÊS TOTAL</t>
  </si>
  <si>
    <t>R$/HORA</t>
  </si>
  <si>
    <t>R$/HORA ENC SOC</t>
  </si>
  <si>
    <t>R$ MÊS S/ BDI</t>
  </si>
  <si>
    <t>R$ TOTAL S/ BDI</t>
  </si>
  <si>
    <t>ENGENHEIRO CIVIL DE OBRA SENIOR</t>
  </si>
  <si>
    <t>AUXILIAR TECNICO DE ENGENHARIA</t>
  </si>
  <si>
    <t>ENCARREGADO GERAL DE OBRAS</t>
  </si>
  <si>
    <t>(CHEFE DE ESCRITORIO)</t>
  </si>
  <si>
    <t>AUXILIAR DE ESCRITORIO</t>
  </si>
  <si>
    <t>TECNICO DE SEGURANÇA</t>
  </si>
  <si>
    <t>TECNICO DE LABORATORIO</t>
  </si>
  <si>
    <t>AUXILIAR DE LABORATÓRIO</t>
  </si>
  <si>
    <t>TOPÓGRAFO</t>
  </si>
  <si>
    <t>AUXILIAR DE TOPOGRAFIA</t>
  </si>
  <si>
    <t>NIVELADOR</t>
  </si>
  <si>
    <t>MOTORISTA DE VEICULO LEVE</t>
  </si>
  <si>
    <t>APONTADOR</t>
  </si>
  <si>
    <t>ALMOXARIFE</t>
  </si>
  <si>
    <t>VIGIA</t>
  </si>
  <si>
    <t>TOTAIS</t>
  </si>
  <si>
    <t>ENCARGO SOCIAL HORISTA (SINAPI)</t>
  </si>
  <si>
    <t>ENCARGO SOCIAL MENSALISTA (SINAPI)</t>
  </si>
  <si>
    <t>Ref.: Anexo III – Encargos Sociais – Memória de Cálculo - SINAPI</t>
  </si>
  <si>
    <t>SEM DESONERAÇÃO DA FOLHA DE PAGAMENTO</t>
  </si>
  <si>
    <t>SINAPI - OUT/2016</t>
  </si>
  <si>
    <t>Responsável Técnico:</t>
  </si>
  <si>
    <t>EDUARDO KEN MIZUTA</t>
  </si>
  <si>
    <t>CREA-MG:</t>
  </si>
  <si>
    <t>139067/D</t>
  </si>
  <si>
    <r>
      <t>DATA BASE:</t>
    </r>
    <r>
      <rPr>
        <sz val="10"/>
        <rFont val="Arial"/>
        <family val="2"/>
      </rPr>
      <t>SINAPI - OUT/2016</t>
    </r>
  </si>
  <si>
    <t>INSTALAÇÃO DE CANTEIRO</t>
  </si>
  <si>
    <t>UNIDADE</t>
  </si>
  <si>
    <t>QUANTIDADE</t>
  </si>
  <si>
    <t>PREÇO</t>
  </si>
  <si>
    <t>DESMATAMENTO, DESTOCAMENTO E LIMPEZA</t>
  </si>
  <si>
    <t>REGULARIZAÇÃO DE SUBLEITO</t>
  </si>
  <si>
    <t>74209/001</t>
  </si>
  <si>
    <t>PLACA DE OBRA EM CHAPA DE ACO GALVANIZADO</t>
  </si>
  <si>
    <t>73847/002</t>
  </si>
  <si>
    <t>ESCRITÓRIO DE OBRAS</t>
  </si>
  <si>
    <t>MES</t>
  </si>
  <si>
    <t>73847/001</t>
  </si>
  <si>
    <t>GUARITA</t>
  </si>
  <si>
    <t>TOPOGRAFIA</t>
  </si>
  <si>
    <t>LABORATÓRIO</t>
  </si>
  <si>
    <t>ALMOXARIFADO</t>
  </si>
  <si>
    <t>REFEITÓRIO</t>
  </si>
  <si>
    <t>73847/004</t>
  </si>
  <si>
    <t>SANITÁRIO/VESTIÁRIO</t>
  </si>
  <si>
    <t>73803/001</t>
  </si>
  <si>
    <t>OFICINA/CARPINTARIA/ARMAÇÃO</t>
  </si>
  <si>
    <t>IIO-SAN -005</t>
  </si>
  <si>
    <t>SETOP</t>
  </si>
  <si>
    <t>BANHEIRO QUIMICO 110X120X230CM COM MANUTENCAO</t>
  </si>
  <si>
    <t>FOSSA SEPTICA CILINDRICA COM IMHOF</t>
  </si>
  <si>
    <t>UN</t>
  </si>
  <si>
    <t>74218/001</t>
  </si>
  <si>
    <t>KIT CAVALETE PVC E REGISTRO 3/4" FORNEC/INST</t>
  </si>
  <si>
    <t>73960/001</t>
  </si>
  <si>
    <t>INSTAL/LIGACAO PROVISORIA ELETRICA BAIXA TENSAO P/CANT OBRA OBRA,M3-CHAVE 100A CARGA 3KWH,20CV EXCL FORN MEDIDOR</t>
  </si>
  <si>
    <t>2S04 301 30</t>
  </si>
  <si>
    <t>LASTRO DE BRITA</t>
  </si>
  <si>
    <t>FOI CONSIDERADO  ALUGUEL DE CONTAINER PARA O CANTEIRO DE OBRA DEVIDO AO CURTO PRAZO DE EXECUÇÃO DOS SERVIÇOS</t>
  </si>
  <si>
    <t xml:space="preserve">DATA BASE: </t>
  </si>
  <si>
    <t>SETOP -  JUN/2016</t>
  </si>
  <si>
    <t>MANUTENÇÃO DE CANTEIROS</t>
  </si>
  <si>
    <t>TIPO</t>
  </si>
  <si>
    <t>VEÍCULOS</t>
  </si>
  <si>
    <t>SEDAN - 71 A 115 CV</t>
  </si>
  <si>
    <t>MÊS</t>
  </si>
  <si>
    <t>CAMINHONETE - 71 A 115 CV</t>
  </si>
  <si>
    <t>EQUIPAMENTOS</t>
  </si>
  <si>
    <t>INSTRUMENTAL DE TOPOGRAFIA</t>
  </si>
  <si>
    <t>GPS</t>
  </si>
  <si>
    <t>LABORATÓRIO DE SOLOS</t>
  </si>
  <si>
    <t>LABORATÓRIO DE BETUME</t>
  </si>
  <si>
    <t>LABORATÓRIO DE CONCRETO</t>
  </si>
  <si>
    <t>IMÓVEIS</t>
  </si>
  <si>
    <t>ESCRITÓRIO</t>
  </si>
  <si>
    <t>CASA PARA ENGENHEIRO</t>
  </si>
  <si>
    <t>ALOJAMENTO PARA PESSOAL</t>
  </si>
  <si>
    <t>MOBILIÁRIO</t>
  </si>
  <si>
    <t>DE ESCRITÓRIO</t>
  </si>
  <si>
    <t>DE ALOJAMENTO PARA PESSOAL</t>
  </si>
  <si>
    <r>
      <rPr>
        <b/>
        <sz val="11"/>
        <color indexed="8"/>
        <rFont val="Calibri"/>
        <family val="2"/>
      </rPr>
      <t>REFERÊNCIA:</t>
    </r>
    <r>
      <rPr>
        <sz val="11"/>
        <color indexed="8"/>
        <rFont val="Calibri"/>
        <family val="2"/>
      </rPr>
      <t xml:space="preserve"> TABELA DE PREÇOS DE CONSULTORIA DO DNIT</t>
    </r>
  </si>
  <si>
    <r>
      <rPr>
        <b/>
        <sz val="11"/>
        <color indexed="8"/>
        <rFont val="Calibri"/>
        <family val="2"/>
      </rPr>
      <t>DATA BASE:</t>
    </r>
    <r>
      <rPr>
        <sz val="11"/>
        <color indexed="8"/>
        <rFont val="Calibri"/>
        <family val="2"/>
      </rPr>
      <t xml:space="preserve"> SET/2016</t>
    </r>
  </si>
  <si>
    <t>MOBILIZAÇÃO DE EQUIPAMENTOS</t>
  </si>
  <si>
    <t>Equipamentos de Grande Porte</t>
  </si>
  <si>
    <t>Quantidade (Equipamento)</t>
  </si>
  <si>
    <t xml:space="preserve">KM </t>
  </si>
  <si>
    <t>Velocidade</t>
  </si>
  <si>
    <t>Horas</t>
  </si>
  <si>
    <t>Quantidade (Carreta)</t>
  </si>
  <si>
    <t>Valor da Hora</t>
  </si>
  <si>
    <t>Valor Total</t>
  </si>
  <si>
    <t>Descrição</t>
  </si>
  <si>
    <t>SICRO II</t>
  </si>
  <si>
    <t>Escavadeira CAT 330</t>
  </si>
  <si>
    <t>Cavalo mecânico c/ reboque - E411</t>
  </si>
  <si>
    <t>Motoniveladora</t>
  </si>
  <si>
    <t>Rolo pé-de-carneiro</t>
  </si>
  <si>
    <t>Rolo de pneu</t>
  </si>
  <si>
    <t>Rolo liso CA-25</t>
  </si>
  <si>
    <t>Trator de esteira D6</t>
  </si>
  <si>
    <t>Vibroacabadora</t>
  </si>
  <si>
    <t>Rolo Tranden</t>
  </si>
  <si>
    <t>Retroescavadeira</t>
  </si>
  <si>
    <t>Subtotal (Equip Grande Porte)</t>
  </si>
  <si>
    <t>MOBILIZAÇÃO E DESMOBILIZAÇÃO DE PESSOAL</t>
  </si>
  <si>
    <t>PESSOAL</t>
  </si>
  <si>
    <t>Quantidade de Pessoal</t>
  </si>
  <si>
    <t>Quantidade de Viagens</t>
  </si>
  <si>
    <t xml:space="preserve">Valor </t>
  </si>
  <si>
    <t>Estimativa</t>
  </si>
  <si>
    <t>pessoal Prório</t>
  </si>
  <si>
    <t>Subtotal (Pessoal)</t>
  </si>
  <si>
    <t>VEÍCULOS DE PRODUÇÃO (SOMENTE IDA)</t>
  </si>
  <si>
    <t>Caminhão Basculante : Mercedes Benz : 2726 K - 10 m3 - 15 t</t>
  </si>
  <si>
    <t>Subtotal (Equipamentos)</t>
  </si>
  <si>
    <t>TOTAL DE MOBILIZAÇÃO</t>
  </si>
  <si>
    <t>FOI ADOTADO UM RAIO DE 180 KM PARA MOBILIZAÇÃO DE EQUIPAMENTOS.</t>
  </si>
  <si>
    <r>
      <rPr>
        <b/>
        <sz val="11"/>
        <color indexed="8"/>
        <rFont val="Calibri"/>
        <family val="2"/>
      </rPr>
      <t>Data Base</t>
    </r>
    <r>
      <rPr>
        <sz val="11"/>
        <color indexed="8"/>
        <rFont val="Calibri"/>
        <family val="2"/>
      </rPr>
      <t>: SICRO/DNIT - SET/2016</t>
    </r>
  </si>
  <si>
    <t>SCU TIPO 03 - SARJETA DE CONCRETO URBANA</t>
  </si>
  <si>
    <t xml:space="preserve">DESCRIMINAÇÃO </t>
  </si>
  <si>
    <t>VALOR POR UNIDADE</t>
  </si>
  <si>
    <t>Concreto de cimento Portland, Fck &gt;= 11,0 Mpa (Execução, incluindo o fornecimento e transporte dos agregados)</t>
  </si>
  <si>
    <t>m³</t>
  </si>
  <si>
    <t>Escavação manual de valas em solo, com altura de 0 a 1,50 m</t>
  </si>
  <si>
    <t>Apiloamento de fundo de valas</t>
  </si>
  <si>
    <t>m²</t>
  </si>
  <si>
    <t>kg</t>
  </si>
  <si>
    <t>Custo</t>
  </si>
  <si>
    <t>MFC 03 - MEIO FIO DE CONCRETO</t>
  </si>
  <si>
    <t>Concreto de cimento Portland, Fck &gt;= 15,0 Mpa (Execução, incluindo o fornecimento e transporte dos agregados)</t>
  </si>
  <si>
    <t xml:space="preserve">Formas planas de compensado com revestimento resinado (Execução, incluindo desforma, fornecimento e transporte de todos os materiais) </t>
  </si>
  <si>
    <t>Reaterro e compactação manual de vala</t>
  </si>
  <si>
    <t xml:space="preserve">Argamassa de cimento e areia traço 1:3 (Execução, incluindo fornecimento e transporte de todos os materiais)
</t>
  </si>
  <si>
    <t>DDA 08 - DESCIDA D'ÁGUA EM DEGRAUS EM TALUDE DE ATERRO</t>
  </si>
  <si>
    <t>Escavação mecânica de valas em material de 1ª e 2ª categoria (Execução, incluindo remoção para fora do leito estradal)</t>
  </si>
  <si>
    <t xml:space="preserve">Armação: Aço CA-50 (Execução, incluindo preparo, dobragem, colocação nas formas e transporte de todos os materiais)
</t>
  </si>
  <si>
    <t>CPC - CAIXA DE PASSAGEM TIPO "C"</t>
  </si>
  <si>
    <t>CPB - CAIXA DE PASSAGEM TIPO "B"</t>
  </si>
  <si>
    <t>DEN 08 - DISSIPADOR DE ENERGIA PARA SAÍDA D´ÁGUA E VALETA DE PROTEÇÃO DE CORTE</t>
  </si>
  <si>
    <t xml:space="preserve"> Apiloamento de fundo de valas</t>
  </si>
  <si>
    <t>Concreto ciclópico de cimento portland com 30% de pedra de mão, Fck &gt;= 13,5 Mpa (Execução, incluindo o fornecimento e transporte dos agregados)</t>
  </si>
  <si>
    <t>DEN 04 - DISSIPADOR DE ENERGIA PARA SAÍDA D´ÁGUA E VALETA DE PROTEÇÃO DE CORTE</t>
  </si>
  <si>
    <t xml:space="preserve">MEIO FIO EM PRÉ MOLDADO - TIPO BLOCO DE GELO </t>
  </si>
  <si>
    <t>Armação: Aço CA-60 (Execução, incluindo preparo, dobragem, colocação nas formas e transporte de todos os materiais)</t>
  </si>
  <si>
    <t>Concreto estrutural com resistência Fck &gt;= 21,0 Mpa (Execução, incluindo o fornecimento de todos os materiais, exclui o transporte dos agregados)</t>
  </si>
  <si>
    <t>Argamassa de cimento e areia traço 1:3 (Execução, incluindo fornecimento e transporte de todos os materiais)</t>
  </si>
  <si>
    <t>SINALIZACAO HORIZONTAL COM TINTA RETRORREFLETIVA A BASE DE RESINA ACRILICA COM MICROESFERAS DE VIDRO</t>
  </si>
  <si>
    <t>OBRA:  DUPLICAÇÃO AVENIDA HÍTALO ROS E IMPLANTAÇÃO RUA TENENTE CORONEL HERMENEGILDO MAGALHÃES</t>
  </si>
  <si>
    <t>COORDENADAS: 19º 34’ 49.73’’S / 46º 55’ 23.63’’ O</t>
  </si>
  <si>
    <t>Subtotal 1</t>
  </si>
  <si>
    <t>Subtotal 2</t>
  </si>
  <si>
    <t>Subtotal 3</t>
  </si>
  <si>
    <t xml:space="preserve"> (  ) DIRETA</t>
  </si>
  <si>
    <t>(X) INDIRETA</t>
  </si>
  <si>
    <t>(   ) DIRETA</t>
  </si>
  <si>
    <t>Subtotal 2.1</t>
  </si>
  <si>
    <t>Subtotal 2.2</t>
  </si>
  <si>
    <t>Subtotal 2.3</t>
  </si>
  <si>
    <t>Subtotal 2.4</t>
  </si>
  <si>
    <t>Subtotal 2.5</t>
  </si>
  <si>
    <t>Subtotal 2.6</t>
  </si>
  <si>
    <t>Subtotal 3.1</t>
  </si>
  <si>
    <t>Subtotal 3.2</t>
  </si>
  <si>
    <t>Subtotal 3.3</t>
  </si>
  <si>
    <t>Subtotal 3.4</t>
  </si>
  <si>
    <t>Subtotal 3.5</t>
  </si>
  <si>
    <t>Subtotal 3.8</t>
  </si>
  <si>
    <t>CPU0017</t>
  </si>
  <si>
    <t>Bica Corrida</t>
  </si>
  <si>
    <t>SUB BASE DE BICA CORRIDA, COMPACTADO NA ENERGIA DE PROCTOR MODIFICADO ( INCLUSIVE FORNECIMENTO DO MATERIAL, EXCLUSIVE TRANSPORTE)</t>
  </si>
  <si>
    <t>72961</t>
  </si>
  <si>
    <t>73711</t>
  </si>
  <si>
    <t>REGULARIZAÇÃO e COMPACTAÇÃO DO SUB-LEITO ATÉ 20 CM DE ESPESSURA</t>
  </si>
  <si>
    <t>BASE PARA PAVIMENTAÇÃO COM BRITA CORRIDA, INCLUSIVE COMPACTAÇÃO</t>
  </si>
  <si>
    <t>IMPRIMAÇÃO DE BASE DE PAVIMENTAÇÃO COM ADP CM-30</t>
  </si>
  <si>
    <t>PINTURA DE LIGAÇÃO COM EMULSÃO RR-2C</t>
  </si>
  <si>
    <t>72945</t>
  </si>
  <si>
    <t>72943</t>
  </si>
  <si>
    <t>EXECUÇÃO DE CONCRETO BETUMINOSO USINADO Á QUENTE ( CBUQ ) COM MATERIAL BETUMINOSO, INCLUINDO FORNECIMENTO DOS AGREGADOS E TRANSPORTE DO MATERIAL BETUMINOSO DENTRO DO CANTEIRO DE OBRAS, EXCLUSIVE TRANSPORTE DO MATERIAL BETUMINOSO E AGREGADOS ATÉ A USINA</t>
  </si>
  <si>
    <t>77700.1.43</t>
  </si>
  <si>
    <t xml:space="preserve">Preco de Custo (Fator de Conversão)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</si>
  <si>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Preco de Custo (Fator de Conversão)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</si>
  <si>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83358</t>
  </si>
  <si>
    <t>TRANSPORTE DE PAVIMENTAÇÃO REMOVIDA ( RODOVIAS NÃO URBANAS )</t>
  </si>
  <si>
    <t>2.3.1*</t>
  </si>
  <si>
    <t>2.3.2*</t>
  </si>
  <si>
    <t>2.3.3*</t>
  </si>
  <si>
    <t>2.4.1</t>
  </si>
  <si>
    <t>2.4.2</t>
  </si>
  <si>
    <t>2.4.3</t>
  </si>
  <si>
    <t>2.4.4</t>
  </si>
  <si>
    <t>2.4.5</t>
  </si>
  <si>
    <t>2.4.6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</si>
  <si>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</si>
  <si>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</si>
  <si>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</si>
  <si>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</si>
  <si>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</si>
  <si>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</si>
  <si>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</si>
  <si>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</si>
  <si>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</si>
  <si>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</si>
  <si>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</si>
  <si>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</si>
  <si>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</si>
  <si>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</si>
  <si>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</si>
  <si>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</si>
  <si>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</si>
  <si>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</si>
  <si>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2.7.1.1</t>
  </si>
  <si>
    <t>2.7.1.2</t>
  </si>
  <si>
    <t>2.7.1.3</t>
  </si>
  <si>
    <t>2.7.1.4</t>
  </si>
  <si>
    <t>2.7.1.5</t>
  </si>
  <si>
    <t>2.7.1.6</t>
  </si>
  <si>
    <t>2.7.1.7</t>
  </si>
  <si>
    <t>2.7.1.8</t>
  </si>
  <si>
    <t>Subtotal 2.7.1</t>
  </si>
  <si>
    <t>2.7.2.1</t>
  </si>
  <si>
    <t>2.7.2.2</t>
  </si>
  <si>
    <t>2.7.2.3</t>
  </si>
  <si>
    <t>2.7.2.4</t>
  </si>
  <si>
    <t>2.7.2.5</t>
  </si>
  <si>
    <t>2.7.2.6</t>
  </si>
  <si>
    <t>2.7.2.7</t>
  </si>
  <si>
    <t>2.7.2.8</t>
  </si>
  <si>
    <t>Subtotal 2.7.2</t>
  </si>
  <si>
    <t>2.8.3</t>
  </si>
  <si>
    <t>Subtotal 2.8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</si>
  <si>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</si>
  <si>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</si>
  <si>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</si>
  <si>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</si>
  <si>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</si>
  <si>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</si>
  <si>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</si>
  <si>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</si>
  <si>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</si>
  <si>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</si>
  <si>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</si>
  <si>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</si>
  <si>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</si>
  <si>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</si>
  <si>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3.6.1.1</t>
  </si>
  <si>
    <t>3.6.1.2</t>
  </si>
  <si>
    <t>Subtotal 3.6.1</t>
  </si>
  <si>
    <t>3.6.2.1</t>
  </si>
  <si>
    <t>3.6.2.2</t>
  </si>
  <si>
    <t>3.6.2.3</t>
  </si>
  <si>
    <t>3.6.2.4</t>
  </si>
  <si>
    <t>3.6.2.5</t>
  </si>
  <si>
    <t>3.6.2.6</t>
  </si>
  <si>
    <t>3.6.2.7</t>
  </si>
  <si>
    <t>Subtotal 3.6.2</t>
  </si>
  <si>
    <t>3.7.3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</si>
</sst>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_(&quot;$&quot;* #,##0.00_);_(&quot;$&quot;* \(#,##0.0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[$€]* #,##0.00_);_([$€]* \(#,##0.00\);_([$€]* &quot;-&quot;??_);_(@_)"/>
    <numFmt numFmtId="170" formatCode="00"/>
    <numFmt numFmtId="171" formatCode="00.##"/>
    <numFmt numFmtId="172" formatCode="_(* #,##0.00_);_(* \(#,##0.00\);_(* \-??_);_(@_)"/>
    <numFmt numFmtId="173" formatCode="#,##0.00;0"/>
    <numFmt numFmtId="174" formatCode="#,##0.00&quot; &quot;;&quot; (&quot;#,##0.00&quot;)&quot;;&quot; -&quot;#&quot; &quot;;@&quot; &quot;"/>
    <numFmt numFmtId="175" formatCode="[$-416]mmm\-yy;@"/>
    <numFmt numFmtId="176" formatCode="_(* #,##0_);_(* \(#,##0\);_(* &quot;-&quot;??_);_(@_)"/>
    <numFmt numFmtId="177" formatCode="&quot;R$ &quot;\ #,##0.00_);[Red]\(&quot;R$ &quot;\ #,##0.00\)"/>
    <numFmt numFmtId="178" formatCode="_(&quot;R$ &quot;\ * #,##0.00_);_(&quot;R$ &quot;\ * \(#,##0.00\);_(&quot;R$ &quot;\ * &quot;-&quot;??_);_(@_)"/>
    <numFmt numFmtId="179" formatCode="_(&quot;R$ &quot;* #,##0.00_);_(&quot;R$ &quot;* \(#,##0.00\);_(&quot;R$ &quot;* \-??_);_(@_)"/>
    <numFmt numFmtId="180" formatCode="_-* #,##0.0000_-;\-* #,##0.0000_-;_-* &quot;-&quot;??_-;_-@_-"/>
    <numFmt numFmtId="181" formatCode="###,###,##0.00"/>
    <numFmt numFmtId="182" formatCode="&quot;R$ &quot;#,##0_);[Red]\(&quot;R$ &quot;#,##0\)"/>
    <numFmt numFmtId="183" formatCode="&quot;R$ &quot;#,##0.00_);\(&quot;R$ &quot;#,##0.00\)"/>
    <numFmt numFmtId="184" formatCode="00000"/>
    <numFmt numFmtId="185" formatCode="_(* #,##0.00_);_(* \(#,##0.00\);_(* &quot;-&quot;??_);_(@_)"/>
    <numFmt numFmtId="186" formatCode="0.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taneo BT"/>
      <family val="4"/>
    </font>
    <font>
      <sz val="11"/>
      <name val="Garamond"/>
      <family val="1"/>
    </font>
    <font>
      <b/>
      <sz val="10"/>
      <name val="Courier New"/>
      <family val="3"/>
    </font>
    <font>
      <sz val="9"/>
      <name val="Calibril"/>
      <family val="0"/>
    </font>
    <font>
      <sz val="8"/>
      <name val="Calibril"/>
      <family val="0"/>
    </font>
    <font>
      <b/>
      <sz val="12"/>
      <name val="Calibril"/>
      <family val="0"/>
    </font>
    <font>
      <b/>
      <sz val="9"/>
      <color indexed="9"/>
      <name val="Calibril"/>
      <family val="0"/>
    </font>
    <font>
      <b/>
      <sz val="10"/>
      <name val="Calibril"/>
      <family val="0"/>
    </font>
    <font>
      <sz val="10"/>
      <name val="Calibril"/>
      <family val="0"/>
    </font>
    <font>
      <b/>
      <sz val="12"/>
      <color indexed="10"/>
      <name val="Arial"/>
      <family val="2"/>
    </font>
    <font>
      <b/>
      <sz val="14"/>
      <name val="Calibril"/>
      <family val="0"/>
    </font>
    <font>
      <sz val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1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10"/>
      <name val="Calibri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l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/>
      <right/>
      <top/>
      <bottom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2" fillId="28" borderId="0" applyNumberFormat="0" applyBorder="0" applyAlignment="0" applyProtection="0"/>
    <xf numFmtId="0" fontId="5" fillId="24" borderId="0" applyNumberFormat="0" applyBorder="0" applyAlignment="0" applyProtection="0"/>
    <xf numFmtId="0" fontId="62" fillId="29" borderId="0" applyNumberFormat="0" applyBorder="0" applyAlignment="0" applyProtection="0"/>
    <xf numFmtId="0" fontId="5" fillId="15" borderId="0" applyNumberFormat="0" applyBorder="0" applyAlignment="0" applyProtection="0"/>
    <xf numFmtId="0" fontId="62" fillId="30" borderId="0" applyNumberFormat="0" applyBorder="0" applyAlignment="0" applyProtection="0"/>
    <xf numFmtId="0" fontId="5" fillId="16" borderId="0" applyNumberFormat="0" applyBorder="0" applyAlignment="0" applyProtection="0"/>
    <xf numFmtId="0" fontId="62" fillId="31" borderId="0" applyNumberFormat="0" applyBorder="0" applyAlignment="0" applyProtection="0"/>
    <xf numFmtId="0" fontId="5" fillId="25" borderId="0" applyNumberFormat="0" applyBorder="0" applyAlignment="0" applyProtection="0"/>
    <xf numFmtId="0" fontId="62" fillId="32" borderId="0" applyNumberFormat="0" applyBorder="0" applyAlignment="0" applyProtection="0"/>
    <xf numFmtId="0" fontId="5" fillId="26" borderId="0" applyNumberFormat="0" applyBorder="0" applyAlignment="0" applyProtection="0"/>
    <xf numFmtId="0" fontId="62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15" fillId="3" borderId="0" applyNumberFormat="0" applyBorder="0" applyAlignment="0" applyProtection="0"/>
    <xf numFmtId="0" fontId="63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4" applyNumberFormat="0" applyAlignment="0" applyProtection="0"/>
    <xf numFmtId="0" fontId="64" fillId="40" borderId="5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65" fillId="41" borderId="6" applyNumberFormat="0" applyAlignment="0" applyProtection="0"/>
    <xf numFmtId="0" fontId="11" fillId="42" borderId="7" applyNumberFormat="0" applyAlignment="0" applyProtection="0"/>
    <xf numFmtId="0" fontId="11" fillId="42" borderId="7" applyNumberFormat="0" applyAlignment="0" applyProtection="0"/>
    <xf numFmtId="0" fontId="12" fillId="0" borderId="8" applyNumberFormat="0" applyFill="0" applyAlignment="0" applyProtection="0"/>
    <xf numFmtId="0" fontId="66" fillId="0" borderId="9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4" fillId="0" borderId="10">
      <alignment horizontal="center" vertical="center"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0">
      <alignment horizontal="left" vertical="center"/>
      <protection/>
    </xf>
    <xf numFmtId="0" fontId="62" fillId="43" borderId="0" applyNumberFormat="0" applyBorder="0" applyAlignment="0" applyProtection="0"/>
    <xf numFmtId="0" fontId="5" fillId="34" borderId="0" applyNumberFormat="0" applyBorder="0" applyAlignment="0" applyProtection="0"/>
    <xf numFmtId="0" fontId="62" fillId="44" borderId="0" applyNumberFormat="0" applyBorder="0" applyAlignment="0" applyProtection="0"/>
    <xf numFmtId="0" fontId="5" fillId="35" borderId="0" applyNumberFormat="0" applyBorder="0" applyAlignment="0" applyProtection="0"/>
    <xf numFmtId="0" fontId="62" fillId="45" borderId="0" applyNumberFormat="0" applyBorder="0" applyAlignment="0" applyProtection="0"/>
    <xf numFmtId="0" fontId="5" fillId="36" borderId="0" applyNumberFormat="0" applyBorder="0" applyAlignment="0" applyProtection="0"/>
    <xf numFmtId="0" fontId="62" fillId="46" borderId="0" applyNumberFormat="0" applyBorder="0" applyAlignment="0" applyProtection="0"/>
    <xf numFmtId="0" fontId="5" fillId="25" borderId="0" applyNumberFormat="0" applyBorder="0" applyAlignment="0" applyProtection="0"/>
    <xf numFmtId="0" fontId="62" fillId="47" borderId="0" applyNumberFormat="0" applyBorder="0" applyAlignment="0" applyProtection="0"/>
    <xf numFmtId="0" fontId="5" fillId="26" borderId="0" applyNumberFormat="0" applyBorder="0" applyAlignment="0" applyProtection="0"/>
    <xf numFmtId="0" fontId="62" fillId="48" borderId="0" applyNumberFormat="0" applyBorder="0" applyAlignment="0" applyProtection="0"/>
    <xf numFmtId="0" fontId="5" fillId="37" borderId="0" applyNumberFormat="0" applyBorder="0" applyAlignment="0" applyProtection="0"/>
    <xf numFmtId="0" fontId="67" fillId="49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6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2" fillId="50" borderId="11">
      <alignment horizontal="left" vertical="center"/>
      <protection locked="0"/>
    </xf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9" fillId="51" borderId="0" applyNumberFormat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ill="0" applyBorder="0" applyAlignment="0" applyProtection="0"/>
    <xf numFmtId="44" fontId="2" fillId="0" borderId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4" fontId="2" fillId="0" borderId="12">
      <alignment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4" fontId="2" fillId="0" borderId="12">
      <alignment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1" fillId="55" borderId="14" applyNumberFormat="0" applyFont="0" applyAlignment="0" applyProtection="0"/>
    <xf numFmtId="0" fontId="1" fillId="55" borderId="14" applyNumberFormat="0" applyFont="0" applyAlignment="0" applyProtection="0"/>
    <xf numFmtId="170" fontId="25" fillId="0" borderId="15">
      <alignment horizontal="center" vertical="center"/>
      <protection/>
    </xf>
    <xf numFmtId="0" fontId="18" fillId="39" borderId="16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40" borderId="17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3" fillId="56" borderId="0">
      <alignment horizontal="right" vertical="center"/>
      <protection/>
    </xf>
    <xf numFmtId="0" fontId="72" fillId="0" borderId="0">
      <alignment/>
      <protection/>
    </xf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7" fillId="0" borderId="19" applyNumberFormat="0" applyFill="0" applyAlignment="0" applyProtection="0"/>
    <xf numFmtId="0" fontId="8" fillId="0" borderId="2" applyNumberFormat="0" applyFill="0" applyAlignment="0" applyProtection="0"/>
    <xf numFmtId="0" fontId="78" fillId="0" borderId="20" applyNumberFormat="0" applyFill="0" applyAlignment="0" applyProtection="0"/>
    <xf numFmtId="0" fontId="9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5" fillId="55" borderId="21">
      <alignment horizontal="left" vertical="center" indent="1"/>
      <protection/>
    </xf>
    <xf numFmtId="171" fontId="28" fillId="0" borderId="0">
      <alignment horizontal="left" vertical="top"/>
      <protection/>
    </xf>
    <xf numFmtId="0" fontId="79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4" fontId="43" fillId="42" borderId="24">
      <alignment horizontal="right" vertical="center"/>
      <protection/>
    </xf>
    <xf numFmtId="49" fontId="48" fillId="57" borderId="25">
      <alignment horizontal="center" vertical="center"/>
      <protection locked="0"/>
    </xf>
    <xf numFmtId="0" fontId="11" fillId="42" borderId="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60">
    <xf numFmtId="0" fontId="0" fillId="0" borderId="0" xfId="0" applyFont="1" applyAlignment="1">
      <alignment/>
    </xf>
    <xf numFmtId="49" fontId="37" fillId="58" borderId="26" xfId="314" applyNumberFormat="1" applyFont="1" applyFill="1" applyBorder="1" applyAlignment="1" applyProtection="1">
      <alignment horizontal="center" vertical="center"/>
      <protection locked="0"/>
    </xf>
    <xf numFmtId="0" fontId="49" fillId="58" borderId="26" xfId="314" applyNumberFormat="1" applyFont="1" applyFill="1" applyBorder="1" applyAlignment="1">
      <alignment horizontal="left" vertical="center" wrapText="1"/>
      <protection/>
    </xf>
    <xf numFmtId="0" fontId="37" fillId="58" borderId="26" xfId="314" applyNumberFormat="1" applyFont="1" applyFill="1" applyBorder="1" applyAlignment="1">
      <alignment horizontal="center" vertical="center"/>
      <protection/>
    </xf>
    <xf numFmtId="43" fontId="37" fillId="58" borderId="26" xfId="598" applyNumberFormat="1" applyFont="1" applyFill="1" applyBorder="1" applyAlignment="1">
      <alignment horizontal="center" vertical="center"/>
    </xf>
    <xf numFmtId="43" fontId="37" fillId="58" borderId="26" xfId="598" applyNumberFormat="1" applyFont="1" applyFill="1" applyBorder="1" applyAlignment="1">
      <alignment horizontal="right" vertical="center"/>
    </xf>
    <xf numFmtId="43" fontId="37" fillId="58" borderId="26" xfId="598" applyNumberFormat="1" applyFont="1" applyFill="1" applyBorder="1" applyAlignment="1" applyProtection="1">
      <alignment horizontal="right" vertical="center"/>
      <protection/>
    </xf>
    <xf numFmtId="49" fontId="49" fillId="58" borderId="26" xfId="314" applyNumberFormat="1" applyFont="1" applyFill="1" applyBorder="1" applyAlignment="1">
      <alignment horizontal="left" vertical="center" wrapText="1"/>
      <protection/>
    </xf>
    <xf numFmtId="0" fontId="49" fillId="58" borderId="26" xfId="314" applyNumberFormat="1" applyFont="1" applyFill="1" applyBorder="1" applyAlignment="1">
      <alignment horizontal="center" vertical="center" wrapText="1"/>
      <protection/>
    </xf>
    <xf numFmtId="49" fontId="37" fillId="58" borderId="26" xfId="314" applyNumberFormat="1" applyFont="1" applyFill="1" applyBorder="1" applyAlignment="1">
      <alignment horizontal="left" vertical="center" wrapText="1"/>
      <protection/>
    </xf>
    <xf numFmtId="0" fontId="37" fillId="58" borderId="26" xfId="314" applyNumberFormat="1" applyFont="1" applyFill="1" applyBorder="1" applyAlignment="1">
      <alignment horizontal="center" vertical="center" wrapText="1"/>
      <protection/>
    </xf>
    <xf numFmtId="49" fontId="37" fillId="58" borderId="26" xfId="314" applyNumberFormat="1" applyFont="1" applyFill="1" applyBorder="1" applyAlignment="1" applyProtection="1">
      <alignment horizontal="center" vertical="center"/>
      <protection locked="0"/>
    </xf>
    <xf numFmtId="0" fontId="37" fillId="58" borderId="27" xfId="314" applyFont="1" applyFill="1" applyBorder="1" applyAlignment="1" applyProtection="1">
      <alignment horizontal="center" vertical="center"/>
      <protection locked="0"/>
    </xf>
    <xf numFmtId="43" fontId="37" fillId="58" borderId="28" xfId="598" applyNumberFormat="1" applyFont="1" applyFill="1" applyBorder="1" applyAlignment="1" applyProtection="1">
      <alignment horizontal="right" vertical="center"/>
      <protection/>
    </xf>
    <xf numFmtId="10" fontId="50" fillId="0" borderId="26" xfId="504" applyNumberFormat="1" applyFont="1" applyFill="1" applyBorder="1" applyAlignment="1">
      <alignment horizontal="center" vertical="center"/>
    </xf>
    <xf numFmtId="164" fontId="50" fillId="0" borderId="26" xfId="175" applyNumberFormat="1" applyFont="1" applyFill="1" applyBorder="1" applyAlignment="1">
      <alignment horizontal="center" vertical="center"/>
    </xf>
    <xf numFmtId="10" fontId="50" fillId="0" borderId="29" xfId="504" applyNumberFormat="1" applyFont="1" applyFill="1" applyBorder="1" applyAlignment="1">
      <alignment horizontal="center" vertical="center"/>
    </xf>
    <xf numFmtId="164" fontId="50" fillId="0" borderId="28" xfId="175" applyNumberFormat="1" applyFont="1" applyFill="1" applyBorder="1" applyAlignment="1">
      <alignment horizontal="center" vertical="center"/>
    </xf>
    <xf numFmtId="10" fontId="50" fillId="0" borderId="28" xfId="504" applyNumberFormat="1" applyFont="1" applyFill="1" applyBorder="1" applyAlignment="1">
      <alignment horizontal="center" vertical="center"/>
    </xf>
    <xf numFmtId="164" fontId="50" fillId="0" borderId="30" xfId="175" applyNumberFormat="1" applyFont="1" applyFill="1" applyBorder="1" applyAlignment="1">
      <alignment horizontal="center" vertical="center"/>
    </xf>
    <xf numFmtId="164" fontId="50" fillId="0" borderId="31" xfId="175" applyNumberFormat="1" applyFont="1" applyFill="1" applyBorder="1" applyAlignment="1">
      <alignment horizontal="center" vertical="center"/>
    </xf>
    <xf numFmtId="164" fontId="50" fillId="0" borderId="32" xfId="31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64" fontId="50" fillId="0" borderId="33" xfId="316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50" fillId="0" borderId="35" xfId="175" applyNumberFormat="1" applyFont="1" applyFill="1" applyBorder="1" applyAlignment="1">
      <alignment horizontal="center" vertical="center"/>
    </xf>
    <xf numFmtId="164" fontId="50" fillId="0" borderId="36" xfId="175" applyNumberFormat="1" applyFont="1" applyFill="1" applyBorder="1" applyAlignment="1">
      <alignment horizontal="center" vertical="center"/>
    </xf>
    <xf numFmtId="10" fontId="50" fillId="0" borderId="36" xfId="504" applyNumberFormat="1" applyFont="1" applyFill="1" applyBorder="1" applyAlignment="1">
      <alignment horizontal="center" vertical="center"/>
    </xf>
    <xf numFmtId="10" fontId="43" fillId="0" borderId="37" xfId="316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9" fontId="50" fillId="0" borderId="32" xfId="499" applyFont="1" applyFill="1" applyBorder="1" applyAlignment="1">
      <alignment horizontal="center" vertical="center"/>
    </xf>
    <xf numFmtId="9" fontId="50" fillId="0" borderId="25" xfId="499" applyFont="1" applyFill="1" applyBorder="1" applyAlignment="1">
      <alignment horizontal="center" vertical="center"/>
    </xf>
    <xf numFmtId="9" fontId="50" fillId="0" borderId="33" xfId="499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58" borderId="0" xfId="0" applyFont="1" applyFill="1" applyBorder="1" applyAlignment="1">
      <alignment/>
    </xf>
    <xf numFmtId="0" fontId="25" fillId="0" borderId="26" xfId="0" applyFont="1" applyBorder="1" applyAlignment="1">
      <alignment horizontal="center" vertical="center"/>
    </xf>
    <xf numFmtId="9" fontId="50" fillId="0" borderId="34" xfId="500" applyFont="1" applyFill="1" applyBorder="1" applyAlignment="1">
      <alignment horizontal="center" vertical="center"/>
    </xf>
    <xf numFmtId="10" fontId="50" fillId="0" borderId="34" xfId="504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58" borderId="42" xfId="0" applyFont="1" applyFill="1" applyBorder="1" applyAlignment="1">
      <alignment/>
    </xf>
    <xf numFmtId="0" fontId="0" fillId="58" borderId="43" xfId="0" applyFont="1" applyFill="1" applyBorder="1" applyAlignment="1">
      <alignment/>
    </xf>
    <xf numFmtId="0" fontId="25" fillId="0" borderId="3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78" fontId="43" fillId="0" borderId="44" xfId="316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58" borderId="45" xfId="0" applyFont="1" applyFill="1" applyBorder="1" applyAlignment="1">
      <alignment/>
    </xf>
    <xf numFmtId="0" fontId="0" fillId="0" borderId="45" xfId="0" applyBorder="1" applyAlignment="1">
      <alignment/>
    </xf>
    <xf numFmtId="0" fontId="48" fillId="0" borderId="46" xfId="314" applyFont="1" applyFill="1" applyBorder="1" applyAlignment="1" applyProtection="1">
      <alignment horizontal="center" vertical="center"/>
      <protection/>
    </xf>
    <xf numFmtId="0" fontId="48" fillId="0" borderId="47" xfId="385" applyFont="1" applyFill="1" applyBorder="1" applyAlignment="1" applyProtection="1">
      <alignment horizontal="center" vertical="center"/>
      <protection/>
    </xf>
    <xf numFmtId="0" fontId="48" fillId="0" borderId="47" xfId="314" applyFont="1" applyFill="1" applyBorder="1" applyAlignment="1" applyProtection="1">
      <alignment horizontal="center" vertical="center"/>
      <protection/>
    </xf>
    <xf numFmtId="0" fontId="48" fillId="0" borderId="47" xfId="314" applyFont="1" applyFill="1" applyBorder="1" applyAlignment="1" applyProtection="1">
      <alignment horizontal="center" vertical="center" wrapText="1"/>
      <protection/>
    </xf>
    <xf numFmtId="0" fontId="48" fillId="0" borderId="29" xfId="314" applyFont="1" applyFill="1" applyBorder="1" applyAlignment="1" applyProtection="1">
      <alignment horizontal="center" vertical="center" wrapText="1"/>
      <protection/>
    </xf>
    <xf numFmtId="0" fontId="37" fillId="59" borderId="27" xfId="314" applyFont="1" applyFill="1" applyBorder="1" applyAlignment="1" applyProtection="1">
      <alignment horizontal="center" vertical="center"/>
      <protection locked="0"/>
    </xf>
    <xf numFmtId="49" fontId="37" fillId="59" borderId="26" xfId="314" applyNumberFormat="1" applyFont="1" applyFill="1" applyBorder="1" applyAlignment="1" applyProtection="1">
      <alignment horizontal="center" vertical="center"/>
      <protection locked="0"/>
    </xf>
    <xf numFmtId="0" fontId="49" fillId="59" borderId="26" xfId="314" applyNumberFormat="1" applyFont="1" applyFill="1" applyBorder="1" applyAlignment="1">
      <alignment horizontal="left" vertical="center" wrapText="1"/>
      <protection/>
    </xf>
    <xf numFmtId="0" fontId="37" fillId="59" borderId="26" xfId="314" applyNumberFormat="1" applyFont="1" applyFill="1" applyBorder="1" applyAlignment="1">
      <alignment horizontal="center" vertical="center"/>
      <protection/>
    </xf>
    <xf numFmtId="43" fontId="37" fillId="59" borderId="26" xfId="598" applyNumberFormat="1" applyFont="1" applyFill="1" applyBorder="1" applyAlignment="1">
      <alignment horizontal="center" vertical="center"/>
    </xf>
    <xf numFmtId="43" fontId="37" fillId="59" borderId="26" xfId="598" applyNumberFormat="1" applyFont="1" applyFill="1" applyBorder="1" applyAlignment="1">
      <alignment horizontal="right" vertical="center"/>
    </xf>
    <xf numFmtId="43" fontId="37" fillId="59" borderId="26" xfId="598" applyNumberFormat="1" applyFont="1" applyFill="1" applyBorder="1" applyAlignment="1" applyProtection="1">
      <alignment horizontal="right" vertical="center"/>
      <protection/>
    </xf>
    <xf numFmtId="4" fontId="37" fillId="59" borderId="28" xfId="598" applyNumberFormat="1" applyFont="1" applyFill="1" applyBorder="1" applyAlignment="1" applyProtection="1">
      <alignment horizontal="right" vertical="center"/>
      <protection/>
    </xf>
    <xf numFmtId="49" fontId="37" fillId="0" borderId="26" xfId="314" applyNumberFormat="1" applyFont="1" applyFill="1" applyBorder="1" applyAlignment="1" applyProtection="1">
      <alignment horizontal="center" vertical="center"/>
      <protection locked="0"/>
    </xf>
    <xf numFmtId="0" fontId="49" fillId="0" borderId="26" xfId="314" applyNumberFormat="1" applyFont="1" applyFill="1" applyBorder="1" applyAlignment="1">
      <alignment horizontal="left" vertical="center" wrapText="1"/>
      <protection/>
    </xf>
    <xf numFmtId="0" fontId="37" fillId="0" borderId="26" xfId="314" applyNumberFormat="1" applyFont="1" applyFill="1" applyBorder="1" applyAlignment="1">
      <alignment horizontal="center" vertical="center"/>
      <protection/>
    </xf>
    <xf numFmtId="43" fontId="37" fillId="0" borderId="26" xfId="598" applyNumberFormat="1" applyFont="1" applyFill="1" applyBorder="1" applyAlignment="1">
      <alignment horizontal="center" vertical="center"/>
    </xf>
    <xf numFmtId="43" fontId="37" fillId="0" borderId="26" xfId="598" applyNumberFormat="1" applyFont="1" applyFill="1" applyBorder="1" applyAlignment="1">
      <alignment horizontal="right" vertical="center"/>
    </xf>
    <xf numFmtId="43" fontId="37" fillId="0" borderId="26" xfId="598" applyNumberFormat="1" applyFont="1" applyFill="1" applyBorder="1" applyAlignment="1" applyProtection="1">
      <alignment horizontal="right" vertical="center"/>
      <protection/>
    </xf>
    <xf numFmtId="43" fontId="37" fillId="0" borderId="28" xfId="598" applyNumberFormat="1" applyFont="1" applyFill="1" applyBorder="1" applyAlignment="1" applyProtection="1">
      <alignment horizontal="right" vertical="center"/>
      <protection/>
    </xf>
    <xf numFmtId="0" fontId="48" fillId="0" borderId="27" xfId="314" applyFont="1" applyFill="1" applyBorder="1" applyAlignment="1" applyProtection="1">
      <alignment horizontal="center" vertical="center"/>
      <protection locked="0"/>
    </xf>
    <xf numFmtId="49" fontId="48" fillId="0" borderId="26" xfId="314" applyNumberFormat="1" applyFont="1" applyFill="1" applyBorder="1" applyAlignment="1" applyProtection="1">
      <alignment horizontal="center" vertical="center"/>
      <protection locked="0"/>
    </xf>
    <xf numFmtId="0" fontId="51" fillId="0" borderId="26" xfId="314" applyNumberFormat="1" applyFont="1" applyFill="1" applyBorder="1" applyAlignment="1">
      <alignment horizontal="left" vertical="center" wrapText="1"/>
      <protection/>
    </xf>
    <xf numFmtId="0" fontId="48" fillId="0" borderId="26" xfId="314" applyNumberFormat="1" applyFont="1" applyFill="1" applyBorder="1" applyAlignment="1">
      <alignment horizontal="center" vertical="center"/>
      <protection/>
    </xf>
    <xf numFmtId="43" fontId="48" fillId="0" borderId="26" xfId="598" applyNumberFormat="1" applyFont="1" applyFill="1" applyBorder="1" applyAlignment="1">
      <alignment horizontal="center" vertical="center"/>
    </xf>
    <xf numFmtId="43" fontId="48" fillId="0" borderId="26" xfId="598" applyNumberFormat="1" applyFont="1" applyFill="1" applyBorder="1" applyAlignment="1">
      <alignment horizontal="right" vertical="center"/>
    </xf>
    <xf numFmtId="43" fontId="48" fillId="0" borderId="26" xfId="598" applyNumberFormat="1" applyFont="1" applyFill="1" applyBorder="1" applyAlignment="1" applyProtection="1">
      <alignment horizontal="right" vertical="center"/>
      <protection/>
    </xf>
    <xf numFmtId="43" fontId="48" fillId="0" borderId="28" xfId="598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Alignment="1">
      <alignment/>
    </xf>
    <xf numFmtId="4" fontId="43" fillId="60" borderId="48" xfId="595" applyFill="1" applyBorder="1">
      <alignment horizontal="right" vertical="center"/>
      <protection/>
    </xf>
    <xf numFmtId="0" fontId="2" fillId="0" borderId="41" xfId="240" applyBorder="1">
      <alignment/>
      <protection/>
    </xf>
    <xf numFmtId="0" fontId="2" fillId="0" borderId="0" xfId="240" applyBorder="1">
      <alignment/>
      <protection/>
    </xf>
    <xf numFmtId="0" fontId="2" fillId="0" borderId="0" xfId="240" applyBorder="1" applyAlignment="1">
      <alignment horizontal="right"/>
      <protection/>
    </xf>
    <xf numFmtId="0" fontId="2" fillId="0" borderId="45" xfId="240" applyBorder="1" applyAlignment="1">
      <alignment horizontal="right"/>
      <protection/>
    </xf>
    <xf numFmtId="44" fontId="79" fillId="61" borderId="28" xfId="240" applyNumberFormat="1" applyFont="1" applyFill="1" applyBorder="1">
      <alignment/>
      <protection/>
    </xf>
    <xf numFmtId="44" fontId="2" fillId="58" borderId="28" xfId="240" applyNumberFormat="1" applyFill="1" applyBorder="1" applyAlignment="1">
      <alignment horizontal="center" vertical="center"/>
      <protection/>
    </xf>
    <xf numFmtId="0" fontId="2" fillId="62" borderId="27" xfId="240" applyFont="1" applyFill="1" applyBorder="1" applyAlignment="1">
      <alignment horizontal="center" vertical="center"/>
      <protection/>
    </xf>
    <xf numFmtId="0" fontId="52" fillId="58" borderId="49" xfId="316" applyFont="1" applyFill="1" applyBorder="1" applyAlignment="1">
      <alignment horizontal="right" vertical="center"/>
      <protection/>
    </xf>
    <xf numFmtId="0" fontId="80" fillId="0" borderId="38" xfId="316" applyFont="1" applyFill="1" applyBorder="1" applyAlignment="1">
      <alignment horizontal="center" vertical="center"/>
      <protection/>
    </xf>
    <xf numFmtId="0" fontId="54" fillId="58" borderId="38" xfId="316" applyFont="1" applyFill="1" applyBorder="1" applyAlignment="1">
      <alignment vertical="center"/>
      <protection/>
    </xf>
    <xf numFmtId="0" fontId="54" fillId="58" borderId="50" xfId="316" applyFont="1" applyFill="1" applyBorder="1" applyAlignment="1">
      <alignment vertical="center"/>
      <protection/>
    </xf>
    <xf numFmtId="0" fontId="52" fillId="58" borderId="51" xfId="316" applyFont="1" applyFill="1" applyBorder="1" applyAlignment="1">
      <alignment horizontal="right" vertical="center"/>
      <protection/>
    </xf>
    <xf numFmtId="0" fontId="52" fillId="58" borderId="52" xfId="316" applyFont="1" applyFill="1" applyBorder="1" applyAlignment="1">
      <alignment horizontal="center" vertical="center"/>
      <protection/>
    </xf>
    <xf numFmtId="0" fontId="2" fillId="0" borderId="53" xfId="259" applyBorder="1" applyAlignment="1">
      <alignment vertical="center"/>
      <protection/>
    </xf>
    <xf numFmtId="0" fontId="54" fillId="58" borderId="52" xfId="316" applyFont="1" applyFill="1" applyBorder="1" applyAlignment="1">
      <alignment vertical="center"/>
      <protection/>
    </xf>
    <xf numFmtId="0" fontId="54" fillId="58" borderId="54" xfId="316" applyFont="1" applyFill="1" applyBorder="1" applyAlignment="1">
      <alignment vertical="center"/>
      <protection/>
    </xf>
    <xf numFmtId="0" fontId="52" fillId="61" borderId="49" xfId="316" applyFont="1" applyFill="1" applyBorder="1" applyAlignment="1">
      <alignment horizontal="center" vertical="center"/>
      <protection/>
    </xf>
    <xf numFmtId="0" fontId="52" fillId="61" borderId="38" xfId="316" applyFont="1" applyFill="1" applyBorder="1" applyAlignment="1">
      <alignment horizontal="center" vertical="center"/>
      <protection/>
    </xf>
    <xf numFmtId="0" fontId="80" fillId="61" borderId="38" xfId="316" applyFont="1" applyFill="1" applyBorder="1" applyAlignment="1">
      <alignment horizontal="center" vertical="center" wrapText="1"/>
      <protection/>
    </xf>
    <xf numFmtId="0" fontId="80" fillId="61" borderId="38" xfId="316" applyFont="1" applyFill="1" applyBorder="1" applyAlignment="1">
      <alignment horizontal="center" vertical="center"/>
      <protection/>
    </xf>
    <xf numFmtId="0" fontId="80" fillId="61" borderId="50" xfId="316" applyFont="1" applyFill="1" applyBorder="1" applyAlignment="1">
      <alignment horizontal="center" vertical="center"/>
      <protection/>
    </xf>
    <xf numFmtId="0" fontId="54" fillId="58" borderId="55" xfId="316" applyFont="1" applyFill="1" applyBorder="1" applyAlignment="1">
      <alignment horizontal="center" vertical="center"/>
      <protection/>
    </xf>
    <xf numFmtId="0" fontId="54" fillId="58" borderId="56" xfId="316" applyFont="1" applyFill="1" applyBorder="1" applyAlignment="1">
      <alignment horizontal="center" vertical="center"/>
      <protection/>
    </xf>
    <xf numFmtId="0" fontId="54" fillId="0" borderId="56" xfId="316" applyFont="1" applyFill="1" applyBorder="1" applyAlignment="1">
      <alignment vertical="center" wrapText="1"/>
      <protection/>
    </xf>
    <xf numFmtId="0" fontId="54" fillId="0" borderId="56" xfId="316" applyFont="1" applyFill="1" applyBorder="1" applyAlignment="1">
      <alignment horizontal="center" vertical="center" wrapText="1"/>
      <protection/>
    </xf>
    <xf numFmtId="180" fontId="54" fillId="58" borderId="56" xfId="625" applyNumberFormat="1" applyFont="1" applyFill="1" applyBorder="1" applyAlignment="1">
      <alignment vertical="center"/>
    </xf>
    <xf numFmtId="43" fontId="54" fillId="0" borderId="56" xfId="625" applyFont="1" applyFill="1" applyBorder="1" applyAlignment="1">
      <alignment horizontal="right" vertical="center"/>
    </xf>
    <xf numFmtId="43" fontId="54" fillId="0" borderId="31" xfId="625" applyFont="1" applyFill="1" applyBorder="1" applyAlignment="1">
      <alignment horizontal="right" vertical="center"/>
    </xf>
    <xf numFmtId="0" fontId="54" fillId="58" borderId="51" xfId="316" applyFont="1" applyFill="1" applyBorder="1" applyAlignment="1">
      <alignment horizontal="center" vertical="center"/>
      <protection/>
    </xf>
    <xf numFmtId="0" fontId="54" fillId="58" borderId="52" xfId="316" applyFont="1" applyFill="1" applyBorder="1" applyAlignment="1">
      <alignment horizontal="center" vertical="center"/>
      <protection/>
    </xf>
    <xf numFmtId="0" fontId="54" fillId="0" borderId="52" xfId="316" applyFont="1" applyFill="1" applyBorder="1" applyAlignment="1">
      <alignment vertical="center" wrapText="1"/>
      <protection/>
    </xf>
    <xf numFmtId="0" fontId="54" fillId="0" borderId="52" xfId="316" applyFont="1" applyFill="1" applyBorder="1" applyAlignment="1">
      <alignment horizontal="center" vertical="center"/>
      <protection/>
    </xf>
    <xf numFmtId="180" fontId="54" fillId="58" borderId="52" xfId="625" applyNumberFormat="1" applyFont="1" applyFill="1" applyBorder="1" applyAlignment="1">
      <alignment vertical="center"/>
    </xf>
    <xf numFmtId="43" fontId="54" fillId="0" borderId="52" xfId="625" applyFont="1" applyFill="1" applyBorder="1" applyAlignment="1">
      <alignment horizontal="right" vertical="center"/>
    </xf>
    <xf numFmtId="43" fontId="54" fillId="0" borderId="54" xfId="625" applyFont="1" applyFill="1" applyBorder="1" applyAlignment="1">
      <alignment horizontal="right" vertical="center"/>
    </xf>
    <xf numFmtId="0" fontId="52" fillId="62" borderId="55" xfId="316" applyFont="1" applyFill="1" applyBorder="1" applyAlignment="1">
      <alignment horizontal="right" vertical="center"/>
      <protection/>
    </xf>
    <xf numFmtId="0" fontId="52" fillId="62" borderId="56" xfId="316" applyFont="1" applyFill="1" applyBorder="1" applyAlignment="1">
      <alignment horizontal="right" vertical="center"/>
      <protection/>
    </xf>
    <xf numFmtId="0" fontId="52" fillId="62" borderId="56" xfId="316" applyFont="1" applyFill="1" applyBorder="1" applyAlignment="1">
      <alignment vertical="center" wrapText="1"/>
      <protection/>
    </xf>
    <xf numFmtId="0" fontId="54" fillId="62" borderId="56" xfId="316" applyFont="1" applyFill="1" applyBorder="1" applyAlignment="1">
      <alignment vertical="center"/>
      <protection/>
    </xf>
    <xf numFmtId="181" fontId="52" fillId="0" borderId="31" xfId="316" applyNumberFormat="1" applyFont="1" applyFill="1" applyBorder="1" applyAlignment="1">
      <alignment vertical="center"/>
      <protection/>
    </xf>
    <xf numFmtId="0" fontId="52" fillId="58" borderId="57" xfId="316" applyFont="1" applyFill="1" applyBorder="1" applyAlignment="1">
      <alignment horizontal="right" vertical="center"/>
      <protection/>
    </xf>
    <xf numFmtId="0" fontId="54" fillId="58" borderId="57" xfId="316" applyFont="1" applyFill="1" applyBorder="1" applyAlignment="1">
      <alignment vertical="center" wrapText="1"/>
      <protection/>
    </xf>
    <xf numFmtId="0" fontId="54" fillId="58" borderId="57" xfId="316" applyFont="1" applyFill="1" applyBorder="1" applyAlignment="1">
      <alignment vertical="center"/>
      <protection/>
    </xf>
    <xf numFmtId="0" fontId="54" fillId="58" borderId="58" xfId="316" applyFont="1" applyFill="1" applyBorder="1" applyAlignment="1">
      <alignment vertical="center"/>
      <protection/>
    </xf>
    <xf numFmtId="0" fontId="54" fillId="0" borderId="56" xfId="316" applyFont="1" applyFill="1" applyBorder="1" applyAlignment="1">
      <alignment horizontal="center" vertical="center"/>
      <protection/>
    </xf>
    <xf numFmtId="0" fontId="52" fillId="58" borderId="45" xfId="316" applyFont="1" applyFill="1" applyBorder="1" applyAlignment="1">
      <alignment horizontal="right" vertical="center"/>
      <protection/>
    </xf>
    <xf numFmtId="0" fontId="52" fillId="58" borderId="0" xfId="316" applyFont="1" applyFill="1" applyBorder="1" applyAlignment="1">
      <alignment horizontal="right" vertical="center"/>
      <protection/>
    </xf>
    <xf numFmtId="0" fontId="54" fillId="58" borderId="0" xfId="316" applyFont="1" applyFill="1" applyBorder="1" applyAlignment="1">
      <alignment vertical="center" wrapText="1"/>
      <protection/>
    </xf>
    <xf numFmtId="0" fontId="54" fillId="58" borderId="0" xfId="316" applyFont="1" applyFill="1" applyBorder="1" applyAlignment="1">
      <alignment vertical="center"/>
      <protection/>
    </xf>
    <xf numFmtId="181" fontId="54" fillId="0" borderId="41" xfId="316" applyNumberFormat="1" applyFont="1" applyFill="1" applyBorder="1" applyAlignment="1">
      <alignment vertical="center"/>
      <protection/>
    </xf>
    <xf numFmtId="0" fontId="80" fillId="58" borderId="0" xfId="316" applyFont="1" applyFill="1" applyBorder="1" applyAlignment="1">
      <alignment vertical="center" wrapText="1"/>
      <protection/>
    </xf>
    <xf numFmtId="10" fontId="80" fillId="0" borderId="0" xfId="520" applyNumberFormat="1" applyFont="1" applyFill="1" applyBorder="1" applyAlignment="1">
      <alignment vertical="center"/>
    </xf>
    <xf numFmtId="181" fontId="80" fillId="0" borderId="41" xfId="316" applyNumberFormat="1" applyFont="1" applyFill="1" applyBorder="1" applyAlignment="1">
      <alignment vertical="center"/>
      <protection/>
    </xf>
    <xf numFmtId="0" fontId="52" fillId="58" borderId="42" xfId="316" applyFont="1" applyFill="1" applyBorder="1" applyAlignment="1">
      <alignment horizontal="right" vertical="center"/>
      <protection/>
    </xf>
    <xf numFmtId="0" fontId="52" fillId="58" borderId="43" xfId="316" applyFont="1" applyFill="1" applyBorder="1" applyAlignment="1">
      <alignment horizontal="right" vertical="center"/>
      <protection/>
    </xf>
    <xf numFmtId="0" fontId="80" fillId="58" borderId="43" xfId="316" applyFont="1" applyFill="1" applyBorder="1" applyAlignment="1">
      <alignment vertical="center" wrapText="1"/>
      <protection/>
    </xf>
    <xf numFmtId="0" fontId="80" fillId="58" borderId="43" xfId="316" applyFont="1" applyFill="1" applyBorder="1" applyAlignment="1">
      <alignment vertical="center"/>
      <protection/>
    </xf>
    <xf numFmtId="181" fontId="80" fillId="0" borderId="40" xfId="316" applyNumberFormat="1" applyFont="1" applyFill="1" applyBorder="1" applyAlignment="1">
      <alignment vertical="center"/>
      <protection/>
    </xf>
    <xf numFmtId="0" fontId="80" fillId="58" borderId="0" xfId="316" applyFont="1" applyFill="1" applyBorder="1" applyAlignment="1">
      <alignment vertical="center"/>
      <protection/>
    </xf>
    <xf numFmtId="167" fontId="54" fillId="0" borderId="56" xfId="625" applyNumberFormat="1" applyFont="1" applyFill="1" applyBorder="1" applyAlignment="1">
      <alignment horizontal="right" vertical="center"/>
    </xf>
    <xf numFmtId="43" fontId="54" fillId="0" borderId="31" xfId="625" applyNumberFormat="1" applyFont="1" applyFill="1" applyBorder="1" applyAlignment="1">
      <alignment horizontal="right" vertical="center"/>
    </xf>
    <xf numFmtId="49" fontId="54" fillId="0" borderId="56" xfId="316" applyNumberFormat="1" applyFont="1" applyFill="1" applyBorder="1" applyAlignment="1">
      <alignment vertical="center" wrapText="1"/>
      <protection/>
    </xf>
    <xf numFmtId="0" fontId="52" fillId="58" borderId="57" xfId="316" applyFont="1" applyFill="1" applyBorder="1" applyAlignment="1">
      <alignment vertical="center" wrapText="1"/>
      <protection/>
    </xf>
    <xf numFmtId="0" fontId="52" fillId="58" borderId="57" xfId="316" applyFont="1" applyFill="1" applyBorder="1" applyAlignment="1">
      <alignment vertical="center"/>
      <protection/>
    </xf>
    <xf numFmtId="43" fontId="54" fillId="0" borderId="56" xfId="625" applyNumberFormat="1" applyFont="1" applyFill="1" applyBorder="1" applyAlignment="1">
      <alignment horizontal="right" vertical="center"/>
    </xf>
    <xf numFmtId="181" fontId="54" fillId="58" borderId="58" xfId="316" applyNumberFormat="1" applyFont="1" applyFill="1" applyBorder="1" applyAlignment="1">
      <alignment vertical="center"/>
      <protection/>
    </xf>
    <xf numFmtId="43" fontId="54" fillId="58" borderId="58" xfId="316" applyNumberFormat="1" applyFont="1" applyFill="1" applyBorder="1" applyAlignment="1">
      <alignment vertical="center"/>
      <protection/>
    </xf>
    <xf numFmtId="0" fontId="34" fillId="0" borderId="0" xfId="564" applyNumberFormat="1" applyFont="1" applyBorder="1" applyAlignment="1" applyProtection="1">
      <alignment horizontal="right" vertical="center"/>
      <protection/>
    </xf>
    <xf numFmtId="176" fontId="81" fillId="62" borderId="26" xfId="598" applyNumberFormat="1" applyFont="1" applyFill="1" applyBorder="1" applyAlignment="1">
      <alignment horizontal="center" vertical="center"/>
    </xf>
    <xf numFmtId="10" fontId="81" fillId="62" borderId="26" xfId="500" applyNumberFormat="1" applyFont="1" applyFill="1" applyBorder="1" applyAlignment="1">
      <alignment vertical="center"/>
    </xf>
    <xf numFmtId="168" fontId="81" fillId="0" borderId="0" xfId="598" applyNumberFormat="1" applyFont="1" applyFill="1" applyBorder="1" applyAlignment="1">
      <alignment horizontal="center" vertical="center"/>
    </xf>
    <xf numFmtId="49" fontId="33" fillId="55" borderId="59" xfId="598" applyNumberFormat="1" applyFont="1" applyFill="1" applyBorder="1" applyAlignment="1" applyProtection="1">
      <alignment horizontal="left" vertical="center"/>
      <protection locked="0"/>
    </xf>
    <xf numFmtId="0" fontId="34" fillId="0" borderId="59" xfId="564" applyNumberFormat="1" applyFont="1" applyBorder="1" applyAlignment="1" applyProtection="1">
      <alignment horizontal="right" vertical="center"/>
      <protection/>
    </xf>
    <xf numFmtId="10" fontId="33" fillId="0" borderId="59" xfId="564" applyNumberFormat="1" applyFont="1" applyBorder="1" applyAlignment="1" applyProtection="1">
      <alignment horizontal="centerContinuous" vertical="center"/>
      <protection/>
    </xf>
    <xf numFmtId="0" fontId="29" fillId="0" borderId="0" xfId="259" applyFont="1" applyBorder="1" applyAlignment="1" applyProtection="1">
      <alignment horizontal="justify" vertical="center"/>
      <protection/>
    </xf>
    <xf numFmtId="0" fontId="29" fillId="0" borderId="0" xfId="259" applyFont="1" applyBorder="1" applyAlignment="1" applyProtection="1">
      <alignment vertical="center"/>
      <protection/>
    </xf>
    <xf numFmtId="0" fontId="29" fillId="0" borderId="0" xfId="259" applyFont="1" applyBorder="1" applyAlignment="1" applyProtection="1">
      <alignment horizontal="right" vertical="center"/>
      <protection/>
    </xf>
    <xf numFmtId="0" fontId="29" fillId="0" borderId="60" xfId="259" applyFont="1" applyBorder="1" applyAlignment="1" applyProtection="1">
      <alignment vertical="center"/>
      <protection/>
    </xf>
    <xf numFmtId="43" fontId="30" fillId="0" borderId="24" xfId="603" applyFont="1" applyBorder="1" applyAlignment="1" applyProtection="1">
      <alignment vertical="center"/>
      <protection/>
    </xf>
    <xf numFmtId="0" fontId="33" fillId="0" borderId="60" xfId="259" applyFont="1" applyFill="1" applyBorder="1" applyAlignment="1" applyProtection="1">
      <alignment horizontal="left" vertical="center"/>
      <protection/>
    </xf>
    <xf numFmtId="0" fontId="33" fillId="0" borderId="0" xfId="259" applyFont="1" applyFill="1" applyBorder="1" applyAlignment="1" applyProtection="1">
      <alignment horizontal="left" vertical="center"/>
      <protection/>
    </xf>
    <xf numFmtId="0" fontId="33" fillId="0" borderId="0" xfId="259" applyFont="1" applyFill="1" applyBorder="1" applyAlignment="1" applyProtection="1">
      <alignment horizontal="justify" vertical="center"/>
      <protection/>
    </xf>
    <xf numFmtId="0" fontId="33" fillId="0" borderId="0" xfId="259" applyFont="1" applyFill="1" applyBorder="1" applyAlignment="1" applyProtection="1">
      <alignment horizontal="right" vertical="center"/>
      <protection/>
    </xf>
    <xf numFmtId="0" fontId="34" fillId="0" borderId="0" xfId="259" applyFont="1" applyFill="1" applyBorder="1" applyAlignment="1" applyProtection="1">
      <alignment horizontal="centerContinuous" vertical="center"/>
      <protection/>
    </xf>
    <xf numFmtId="43" fontId="34" fillId="0" borderId="24" xfId="603" applyFont="1" applyBorder="1" applyAlignment="1" applyProtection="1">
      <alignment vertical="center"/>
      <protection/>
    </xf>
    <xf numFmtId="0" fontId="34" fillId="0" borderId="60" xfId="259" applyFont="1" applyBorder="1" applyAlignment="1" applyProtection="1">
      <alignment horizontal="left" vertical="center"/>
      <protection/>
    </xf>
    <xf numFmtId="0" fontId="34" fillId="0" borderId="0" xfId="259" applyFont="1" applyBorder="1" applyAlignment="1" applyProtection="1">
      <alignment horizontal="left" vertical="center"/>
      <protection/>
    </xf>
    <xf numFmtId="0" fontId="34" fillId="0" borderId="0" xfId="259" applyFont="1" applyBorder="1" applyAlignment="1" applyProtection="1">
      <alignment horizontal="right" vertical="center"/>
      <protection/>
    </xf>
    <xf numFmtId="0" fontId="34" fillId="0" borderId="0" xfId="259" applyFont="1" applyBorder="1" applyAlignment="1" applyProtection="1">
      <alignment vertical="center"/>
      <protection/>
    </xf>
    <xf numFmtId="0" fontId="33" fillId="55" borderId="61" xfId="259" applyFont="1" applyFill="1" applyBorder="1" applyAlignment="1" applyProtection="1">
      <alignment vertical="center"/>
      <protection locked="0"/>
    </xf>
    <xf numFmtId="0" fontId="33" fillId="55" borderId="59" xfId="259" applyFont="1" applyFill="1" applyBorder="1" applyAlignment="1" applyProtection="1">
      <alignment vertical="center"/>
      <protection locked="0"/>
    </xf>
    <xf numFmtId="0" fontId="33" fillId="55" borderId="59" xfId="259" applyFont="1" applyFill="1" applyBorder="1" applyAlignment="1" applyProtection="1">
      <alignment horizontal="left" vertical="center"/>
      <protection locked="0"/>
    </xf>
    <xf numFmtId="0" fontId="33" fillId="55" borderId="59" xfId="259" applyFont="1" applyFill="1" applyBorder="1" applyAlignment="1" applyProtection="1">
      <alignment horizontal="justify" vertical="center"/>
      <protection locked="0"/>
    </xf>
    <xf numFmtId="0" fontId="33" fillId="55" borderId="59" xfId="259" applyFont="1" applyFill="1" applyBorder="1" applyAlignment="1" applyProtection="1">
      <alignment horizontal="right" vertical="center"/>
      <protection locked="0"/>
    </xf>
    <xf numFmtId="0" fontId="33" fillId="63" borderId="61" xfId="259" applyFont="1" applyFill="1" applyBorder="1" applyAlignment="1" applyProtection="1">
      <alignment vertical="center"/>
      <protection locked="0"/>
    </xf>
    <xf numFmtId="0" fontId="33" fillId="64" borderId="59" xfId="259" applyFont="1" applyFill="1" applyBorder="1" applyAlignment="1" applyProtection="1">
      <alignment vertical="center"/>
      <protection locked="0"/>
    </xf>
    <xf numFmtId="43" fontId="33" fillId="64" borderId="62" xfId="603" applyFont="1" applyFill="1" applyBorder="1" applyAlignment="1" applyProtection="1">
      <alignment vertical="center"/>
      <protection locked="0"/>
    </xf>
    <xf numFmtId="0" fontId="34" fillId="0" borderId="0" xfId="259" applyFont="1" applyBorder="1" applyAlignment="1" applyProtection="1">
      <alignment horizontal="justify" vertical="center"/>
      <protection/>
    </xf>
    <xf numFmtId="0" fontId="34" fillId="0" borderId="63" xfId="259" applyFont="1" applyBorder="1" applyAlignment="1" applyProtection="1">
      <alignment vertical="center"/>
      <protection/>
    </xf>
    <xf numFmtId="43" fontId="34" fillId="0" borderId="35" xfId="603" applyFont="1" applyBorder="1" applyAlignment="1" applyProtection="1">
      <alignment vertical="center"/>
      <protection/>
    </xf>
    <xf numFmtId="0" fontId="33" fillId="0" borderId="0" xfId="259" applyFont="1" applyBorder="1" applyAlignment="1" applyProtection="1">
      <alignment horizontal="justify" vertical="center"/>
      <protection/>
    </xf>
    <xf numFmtId="43" fontId="34" fillId="0" borderId="64" xfId="603" applyFont="1" applyBorder="1" applyAlignment="1" applyProtection="1">
      <alignment horizontal="center" vertical="center"/>
      <protection/>
    </xf>
    <xf numFmtId="0" fontId="34" fillId="55" borderId="59" xfId="259" applyFont="1" applyFill="1" applyBorder="1" applyAlignment="1" applyProtection="1">
      <alignment horizontal="right" vertical="center"/>
      <protection locked="0"/>
    </xf>
    <xf numFmtId="0" fontId="34" fillId="55" borderId="59" xfId="259" applyFont="1" applyFill="1" applyBorder="1" applyAlignment="1" applyProtection="1">
      <alignment vertical="center"/>
      <protection locked="0"/>
    </xf>
    <xf numFmtId="49" fontId="33" fillId="55" borderId="34" xfId="603" applyNumberFormat="1" applyFont="1" applyFill="1" applyBorder="1" applyAlignment="1" applyProtection="1">
      <alignment horizontal="center" vertical="center"/>
      <protection locked="0"/>
    </xf>
    <xf numFmtId="0" fontId="34" fillId="0" borderId="60" xfId="259" applyFont="1" applyBorder="1" applyAlignment="1" applyProtection="1">
      <alignment vertical="center"/>
      <protection/>
    </xf>
    <xf numFmtId="0" fontId="33" fillId="55" borderId="62" xfId="259" applyFont="1" applyFill="1" applyBorder="1" applyAlignment="1" applyProtection="1">
      <alignment vertical="center"/>
      <protection locked="0"/>
    </xf>
    <xf numFmtId="0" fontId="34" fillId="0" borderId="60" xfId="259" applyFont="1" applyBorder="1" applyAlignment="1">
      <alignment vertical="center"/>
      <protection/>
    </xf>
    <xf numFmtId="0" fontId="34" fillId="0" borderId="0" xfId="259" applyFont="1" applyBorder="1" applyAlignment="1">
      <alignment vertical="center"/>
      <protection/>
    </xf>
    <xf numFmtId="0" fontId="34" fillId="0" borderId="24" xfId="259" applyFont="1" applyBorder="1" applyAlignment="1">
      <alignment vertical="center"/>
      <protection/>
    </xf>
    <xf numFmtId="0" fontId="33" fillId="0" borderId="60" xfId="259" applyFont="1" applyBorder="1" applyAlignment="1">
      <alignment horizontal="center" vertical="center"/>
      <protection/>
    </xf>
    <xf numFmtId="0" fontId="33" fillId="62" borderId="26" xfId="259" applyFont="1" applyFill="1" applyBorder="1" applyAlignment="1">
      <alignment horizontal="center" vertical="center"/>
      <protection/>
    </xf>
    <xf numFmtId="0" fontId="33" fillId="62" borderId="65" xfId="259" applyFont="1" applyFill="1" applyBorder="1" applyAlignment="1">
      <alignment horizontal="center" vertical="center"/>
      <protection/>
    </xf>
    <xf numFmtId="0" fontId="33" fillId="62" borderId="26" xfId="259" applyFont="1" applyFill="1" applyBorder="1" applyAlignment="1">
      <alignment horizontal="center" vertical="center" wrapText="1"/>
      <protection/>
    </xf>
    <xf numFmtId="0" fontId="33" fillId="0" borderId="24" xfId="259" applyFont="1" applyBorder="1" applyAlignment="1">
      <alignment horizontal="center" vertical="center"/>
      <protection/>
    </xf>
    <xf numFmtId="0" fontId="34" fillId="0" borderId="26" xfId="259" applyFont="1" applyBorder="1" applyAlignment="1">
      <alignment horizontal="center" vertical="center"/>
      <protection/>
    </xf>
    <xf numFmtId="0" fontId="34" fillId="0" borderId="65" xfId="259" applyFont="1" applyBorder="1" applyAlignment="1">
      <alignment horizontal="center" vertical="center"/>
      <protection/>
    </xf>
    <xf numFmtId="0" fontId="34" fillId="62" borderId="26" xfId="259" applyFont="1" applyFill="1" applyBorder="1" applyAlignment="1">
      <alignment horizontal="center" vertical="center"/>
      <protection/>
    </xf>
    <xf numFmtId="43" fontId="34" fillId="0" borderId="26" xfId="603" applyFont="1" applyBorder="1" applyAlignment="1">
      <alignment horizontal="right" vertical="center"/>
    </xf>
    <xf numFmtId="43" fontId="81" fillId="62" borderId="26" xfId="603" applyFont="1" applyFill="1" applyBorder="1" applyAlignment="1">
      <alignment horizontal="center" vertical="center"/>
    </xf>
    <xf numFmtId="43" fontId="34" fillId="0" borderId="26" xfId="603" applyFont="1" applyBorder="1" applyAlignment="1">
      <alignment horizontal="center" vertical="center"/>
    </xf>
    <xf numFmtId="43" fontId="34" fillId="0" borderId="24" xfId="259" applyNumberFormat="1" applyFont="1" applyBorder="1" applyAlignment="1">
      <alignment vertical="center"/>
      <protection/>
    </xf>
    <xf numFmtId="43" fontId="33" fillId="12" borderId="26" xfId="603" applyFont="1" applyFill="1" applyBorder="1" applyAlignment="1">
      <alignment horizontal="center" vertical="center"/>
    </xf>
    <xf numFmtId="0" fontId="23" fillId="0" borderId="0" xfId="259" applyFont="1" applyBorder="1" applyAlignment="1">
      <alignment vertical="center"/>
      <protection/>
    </xf>
    <xf numFmtId="0" fontId="34" fillId="0" borderId="59" xfId="259" applyFont="1" applyBorder="1" applyAlignment="1">
      <alignment vertical="center"/>
      <protection/>
    </xf>
    <xf numFmtId="0" fontId="34" fillId="0" borderId="56" xfId="259" applyFont="1" applyBorder="1" applyAlignment="1">
      <alignment vertical="center"/>
      <protection/>
    </xf>
    <xf numFmtId="0" fontId="2" fillId="0" borderId="0" xfId="259" applyBorder="1" applyAlignment="1">
      <alignment vertical="center"/>
      <protection/>
    </xf>
    <xf numFmtId="0" fontId="34" fillId="0" borderId="61" xfId="259" applyFont="1" applyBorder="1" applyAlignment="1">
      <alignment vertical="center"/>
      <protection/>
    </xf>
    <xf numFmtId="0" fontId="34" fillId="0" borderId="62" xfId="259" applyFont="1" applyBorder="1" applyAlignment="1">
      <alignment vertical="center"/>
      <protection/>
    </xf>
    <xf numFmtId="0" fontId="36" fillId="0" borderId="0" xfId="259" applyFont="1" applyBorder="1" applyAlignment="1">
      <alignment horizontal="center" vertical="center"/>
      <protection/>
    </xf>
    <xf numFmtId="173" fontId="33" fillId="0" borderId="0" xfId="259" applyNumberFormat="1" applyFont="1" applyBorder="1" applyAlignment="1">
      <alignment horizontal="centerContinuous" vertical="center"/>
      <protection/>
    </xf>
    <xf numFmtId="0" fontId="34" fillId="0" borderId="0" xfId="259" applyFont="1" applyBorder="1" applyAlignment="1">
      <alignment horizontal="centerContinuous" vertical="center"/>
      <protection/>
    </xf>
    <xf numFmtId="0" fontId="33" fillId="0" borderId="59" xfId="259" applyFont="1" applyBorder="1" applyAlignment="1">
      <alignment horizontal="centerContinuous" vertical="center"/>
      <protection/>
    </xf>
    <xf numFmtId="0" fontId="34" fillId="0" borderId="63" xfId="259" applyFont="1" applyBorder="1" applyAlignment="1">
      <alignment vertical="center"/>
      <protection/>
    </xf>
    <xf numFmtId="0" fontId="34" fillId="0" borderId="35" xfId="259" applyFont="1" applyBorder="1" applyAlignment="1">
      <alignment vertical="center"/>
      <protection/>
    </xf>
    <xf numFmtId="0" fontId="2" fillId="0" borderId="60" xfId="259" applyBorder="1" applyAlignment="1">
      <alignment vertical="center"/>
      <protection/>
    </xf>
    <xf numFmtId="0" fontId="33" fillId="0" borderId="0" xfId="259" applyFont="1" applyBorder="1" applyAlignment="1" applyProtection="1">
      <alignment horizontal="left" vertical="center"/>
      <protection/>
    </xf>
    <xf numFmtId="0" fontId="3" fillId="0" borderId="60" xfId="259" applyFont="1" applyBorder="1" applyAlignment="1">
      <alignment vertical="center"/>
      <protection/>
    </xf>
    <xf numFmtId="0" fontId="3" fillId="0" borderId="60" xfId="259" applyFont="1" applyBorder="1" applyAlignment="1">
      <alignment horizontal="right" vertical="center"/>
      <protection/>
    </xf>
    <xf numFmtId="17" fontId="2" fillId="0" borderId="0" xfId="259" applyNumberFormat="1" applyBorder="1" applyAlignment="1">
      <alignment horizontal="right" vertical="center"/>
      <protection/>
    </xf>
    <xf numFmtId="0" fontId="34" fillId="58" borderId="26" xfId="259" applyFont="1" applyFill="1" applyBorder="1" applyAlignment="1">
      <alignment vertical="center"/>
      <protection/>
    </xf>
    <xf numFmtId="0" fontId="0" fillId="0" borderId="26" xfId="383" applyBorder="1" applyAlignment="1">
      <alignment horizontal="center" vertical="top"/>
      <protection/>
    </xf>
    <xf numFmtId="0" fontId="0" fillId="0" borderId="26" xfId="383" applyBorder="1">
      <alignment/>
      <protection/>
    </xf>
    <xf numFmtId="0" fontId="0" fillId="0" borderId="26" xfId="383" applyBorder="1" applyAlignment="1">
      <alignment horizontal="center"/>
      <protection/>
    </xf>
    <xf numFmtId="43" fontId="2" fillId="0" borderId="26" xfId="629" applyFont="1" applyBorder="1" applyAlignment="1">
      <alignment horizontal="right"/>
    </xf>
    <xf numFmtId="0" fontId="0" fillId="0" borderId="26" xfId="383" applyBorder="1" applyAlignment="1">
      <alignment horizontal="right"/>
      <protection/>
    </xf>
    <xf numFmtId="43" fontId="0" fillId="0" borderId="26" xfId="383" applyNumberFormat="1" applyBorder="1">
      <alignment/>
      <protection/>
    </xf>
    <xf numFmtId="2" fontId="0" fillId="0" borderId="26" xfId="383" applyNumberFormat="1" applyBorder="1" applyAlignment="1">
      <alignment horizontal="right"/>
      <protection/>
    </xf>
    <xf numFmtId="0" fontId="0" fillId="0" borderId="26" xfId="383" applyBorder="1" applyAlignment="1">
      <alignment horizontal="center" vertical="center"/>
      <protection/>
    </xf>
    <xf numFmtId="0" fontId="0" fillId="0" borderId="26" xfId="383" applyBorder="1" applyAlignment="1">
      <alignment horizontal="center" vertical="center" wrapText="1"/>
      <protection/>
    </xf>
    <xf numFmtId="0" fontId="0" fillId="0" borderId="26" xfId="383" applyBorder="1" applyAlignment="1">
      <alignment vertical="center" wrapText="1"/>
      <protection/>
    </xf>
    <xf numFmtId="43" fontId="2" fillId="0" borderId="26" xfId="629" applyFont="1" applyBorder="1" applyAlignment="1">
      <alignment horizontal="right" vertical="center"/>
    </xf>
    <xf numFmtId="4" fontId="0" fillId="0" borderId="26" xfId="383" applyNumberFormat="1" applyBorder="1" applyAlignment="1">
      <alignment horizontal="right" vertical="center"/>
      <protection/>
    </xf>
    <xf numFmtId="43" fontId="0" fillId="0" borderId="26" xfId="383" applyNumberFormat="1" applyBorder="1" applyAlignment="1">
      <alignment vertical="center"/>
      <protection/>
    </xf>
    <xf numFmtId="43" fontId="79" fillId="62" borderId="26" xfId="383" applyNumberFormat="1" applyFont="1" applyFill="1" applyBorder="1">
      <alignment/>
      <protection/>
    </xf>
    <xf numFmtId="0" fontId="79" fillId="0" borderId="0" xfId="383" applyFont="1" applyFill="1" applyBorder="1" applyAlignment="1">
      <alignment horizontal="center"/>
      <protection/>
    </xf>
    <xf numFmtId="0" fontId="79" fillId="62" borderId="26" xfId="383" applyFont="1" applyFill="1" applyBorder="1" applyAlignment="1">
      <alignment horizontal="center"/>
      <protection/>
    </xf>
    <xf numFmtId="0" fontId="79" fillId="0" borderId="60" xfId="383" applyFont="1" applyFill="1" applyBorder="1" applyAlignment="1">
      <alignment horizontal="center"/>
      <protection/>
    </xf>
    <xf numFmtId="43" fontId="79" fillId="0" borderId="24" xfId="383" applyNumberFormat="1" applyFont="1" applyFill="1" applyBorder="1">
      <alignment/>
      <protection/>
    </xf>
    <xf numFmtId="0" fontId="0" fillId="0" borderId="60" xfId="383" applyBorder="1">
      <alignment/>
      <protection/>
    </xf>
    <xf numFmtId="0" fontId="0" fillId="0" borderId="0" xfId="383" applyBorder="1">
      <alignment/>
      <protection/>
    </xf>
    <xf numFmtId="0" fontId="0" fillId="0" borderId="24" xfId="383" applyBorder="1">
      <alignment/>
      <protection/>
    </xf>
    <xf numFmtId="0" fontId="0" fillId="0" borderId="61" xfId="383" applyBorder="1">
      <alignment/>
      <protection/>
    </xf>
    <xf numFmtId="0" fontId="0" fillId="0" borderId="59" xfId="383" applyBorder="1">
      <alignment/>
      <protection/>
    </xf>
    <xf numFmtId="0" fontId="79" fillId="0" borderId="60" xfId="383" applyFont="1" applyBorder="1">
      <alignment/>
      <protection/>
    </xf>
    <xf numFmtId="0" fontId="0" fillId="0" borderId="0" xfId="383" applyBorder="1" applyAlignment="1">
      <alignment/>
      <protection/>
    </xf>
    <xf numFmtId="0" fontId="0" fillId="0" borderId="60" xfId="383" applyFont="1" applyBorder="1">
      <alignment/>
      <protection/>
    </xf>
    <xf numFmtId="0" fontId="0" fillId="0" borderId="26" xfId="383" applyFont="1" applyBorder="1" applyAlignment="1">
      <alignment horizontal="center"/>
      <protection/>
    </xf>
    <xf numFmtId="0" fontId="0" fillId="0" borderId="26" xfId="383" applyFont="1" applyBorder="1">
      <alignment/>
      <protection/>
    </xf>
    <xf numFmtId="0" fontId="0" fillId="0" borderId="26" xfId="383" applyFont="1" applyBorder="1" applyAlignment="1">
      <alignment horizontal="center" vertical="top"/>
      <protection/>
    </xf>
    <xf numFmtId="0" fontId="0" fillId="0" borderId="0" xfId="383" applyFont="1" applyBorder="1">
      <alignment/>
      <protection/>
    </xf>
    <xf numFmtId="0" fontId="0" fillId="0" borderId="59" xfId="383" applyFont="1" applyBorder="1">
      <alignment/>
      <protection/>
    </xf>
    <xf numFmtId="0" fontId="0" fillId="0" borderId="26" xfId="383" applyFont="1" applyBorder="1" applyAlignment="1">
      <alignment vertical="center" wrapText="1"/>
      <protection/>
    </xf>
    <xf numFmtId="173" fontId="33" fillId="0" borderId="63" xfId="259" applyNumberFormat="1" applyFont="1" applyBorder="1" applyAlignment="1">
      <alignment horizontal="center" vertical="center"/>
      <protection/>
    </xf>
    <xf numFmtId="173" fontId="33" fillId="0" borderId="35" xfId="259" applyNumberFormat="1" applyFont="1" applyBorder="1" applyAlignment="1">
      <alignment horizontal="center" vertical="center"/>
      <protection/>
    </xf>
    <xf numFmtId="10" fontId="33" fillId="0" borderId="59" xfId="564" applyNumberFormat="1" applyFont="1" applyBorder="1" applyAlignment="1" applyProtection="1">
      <alignment horizontal="center" vertical="center"/>
      <protection/>
    </xf>
    <xf numFmtId="10" fontId="33" fillId="0" borderId="62" xfId="564" applyNumberFormat="1" applyFont="1" applyBorder="1" applyAlignment="1" applyProtection="1">
      <alignment horizontal="center" vertical="center"/>
      <protection/>
    </xf>
    <xf numFmtId="0" fontId="79" fillId="62" borderId="65" xfId="383" applyFont="1" applyFill="1" applyBorder="1" applyAlignment="1">
      <alignment horizontal="center"/>
      <protection/>
    </xf>
    <xf numFmtId="0" fontId="79" fillId="62" borderId="66" xfId="383" applyFont="1" applyFill="1" applyBorder="1" applyAlignment="1">
      <alignment horizontal="center"/>
      <protection/>
    </xf>
    <xf numFmtId="0" fontId="79" fillId="62" borderId="36" xfId="383" applyFont="1" applyFill="1" applyBorder="1" applyAlignment="1">
      <alignment horizontal="center"/>
      <protection/>
    </xf>
    <xf numFmtId="0" fontId="0" fillId="0" borderId="26" xfId="383" applyBorder="1">
      <alignment/>
      <protection/>
    </xf>
    <xf numFmtId="0" fontId="0" fillId="0" borderId="26" xfId="383" applyBorder="1" applyAlignment="1">
      <alignment horizontal="center"/>
      <protection/>
    </xf>
    <xf numFmtId="43" fontId="79" fillId="62" borderId="26" xfId="383" applyNumberFormat="1" applyFont="1" applyFill="1" applyBorder="1">
      <alignment/>
      <protection/>
    </xf>
    <xf numFmtId="43" fontId="2" fillId="0" borderId="26" xfId="629" applyFont="1" applyBorder="1" applyAlignment="1">
      <alignment vertical="center"/>
    </xf>
    <xf numFmtId="43" fontId="2" fillId="0" borderId="26" xfId="629" applyFont="1" applyBorder="1" applyAlignment="1">
      <alignment horizontal="center"/>
    </xf>
    <xf numFmtId="43" fontId="2" fillId="0" borderId="26" xfId="629" applyFont="1" applyBorder="1" applyAlignment="1">
      <alignment horizontal="center" vertical="center"/>
    </xf>
    <xf numFmtId="0" fontId="0" fillId="0" borderId="26" xfId="383" applyFont="1" applyBorder="1" applyAlignment="1">
      <alignment horizontal="center" vertical="center"/>
      <protection/>
    </xf>
    <xf numFmtId="0" fontId="79" fillId="0" borderId="0" xfId="383" applyFont="1" applyFill="1" applyBorder="1" applyAlignment="1">
      <alignment horizontal="center"/>
      <protection/>
    </xf>
    <xf numFmtId="0" fontId="79" fillId="62" borderId="26" xfId="383" applyFont="1" applyFill="1" applyBorder="1" applyAlignment="1">
      <alignment horizontal="center"/>
      <protection/>
    </xf>
    <xf numFmtId="0" fontId="79" fillId="0" borderId="60" xfId="383" applyFont="1" applyFill="1" applyBorder="1" applyAlignment="1">
      <alignment horizontal="center"/>
      <protection/>
    </xf>
    <xf numFmtId="43" fontId="79" fillId="0" borderId="24" xfId="383" applyNumberFormat="1" applyFont="1" applyFill="1" applyBorder="1">
      <alignment/>
      <protection/>
    </xf>
    <xf numFmtId="0" fontId="0" fillId="0" borderId="60" xfId="383" applyBorder="1">
      <alignment/>
      <protection/>
    </xf>
    <xf numFmtId="0" fontId="0" fillId="0" borderId="0" xfId="383" applyBorder="1">
      <alignment/>
      <protection/>
    </xf>
    <xf numFmtId="0" fontId="0" fillId="0" borderId="24" xfId="383" applyBorder="1">
      <alignment/>
      <protection/>
    </xf>
    <xf numFmtId="0" fontId="0" fillId="0" borderId="59" xfId="383" applyBorder="1">
      <alignment/>
      <protection/>
    </xf>
    <xf numFmtId="0" fontId="0" fillId="0" borderId="61" xfId="383" applyFont="1" applyBorder="1">
      <alignment/>
      <protection/>
    </xf>
    <xf numFmtId="0" fontId="79" fillId="0" borderId="63" xfId="383" applyFont="1" applyBorder="1" applyAlignment="1">
      <alignment horizontal="center"/>
      <protection/>
    </xf>
    <xf numFmtId="0" fontId="79" fillId="0" borderId="35" xfId="383" applyFont="1" applyBorder="1" applyAlignment="1">
      <alignment horizontal="center"/>
      <protection/>
    </xf>
    <xf numFmtId="0" fontId="79" fillId="0" borderId="59" xfId="383" applyFont="1" applyBorder="1" applyAlignment="1">
      <alignment horizontal="center"/>
      <protection/>
    </xf>
    <xf numFmtId="0" fontId="79" fillId="0" borderId="62" xfId="383" applyFont="1" applyBorder="1" applyAlignment="1">
      <alignment horizontal="center"/>
      <protection/>
    </xf>
    <xf numFmtId="0" fontId="0" fillId="0" borderId="0" xfId="383" applyBorder="1" applyAlignment="1">
      <alignment horizontal="right"/>
      <protection/>
    </xf>
    <xf numFmtId="0" fontId="0" fillId="0" borderId="59" xfId="383" applyBorder="1" applyAlignment="1">
      <alignment horizontal="right"/>
      <protection/>
    </xf>
    <xf numFmtId="0" fontId="79" fillId="62" borderId="65" xfId="383" applyFont="1" applyFill="1" applyBorder="1" applyAlignment="1">
      <alignment horizontal="center"/>
      <protection/>
    </xf>
    <xf numFmtId="0" fontId="79" fillId="62" borderId="66" xfId="383" applyFont="1" applyFill="1" applyBorder="1" applyAlignment="1">
      <alignment horizontal="center"/>
      <protection/>
    </xf>
    <xf numFmtId="0" fontId="79" fillId="62" borderId="36" xfId="383" applyFont="1" applyFill="1" applyBorder="1" applyAlignment="1">
      <alignment horizontal="center"/>
      <protection/>
    </xf>
    <xf numFmtId="0" fontId="0" fillId="0" borderId="30" xfId="383" applyFont="1" applyBorder="1" applyAlignment="1">
      <alignment horizontal="center" vertical="center"/>
      <protection/>
    </xf>
    <xf numFmtId="0" fontId="0" fillId="0" borderId="34" xfId="383" applyFont="1" applyBorder="1" applyAlignment="1">
      <alignment horizontal="center" vertical="center"/>
      <protection/>
    </xf>
    <xf numFmtId="0" fontId="0" fillId="0" borderId="64" xfId="383" applyFont="1" applyBorder="1" applyAlignment="1">
      <alignment horizontal="center" vertical="center"/>
      <protection/>
    </xf>
    <xf numFmtId="0" fontId="79" fillId="61" borderId="26" xfId="384" applyFont="1" applyFill="1" applyBorder="1" applyAlignment="1">
      <alignment horizontal="center" vertical="center"/>
      <protection/>
    </xf>
    <xf numFmtId="0" fontId="79" fillId="61" borderId="26" xfId="384" applyFont="1" applyFill="1" applyBorder="1" applyAlignment="1">
      <alignment horizontal="center" vertical="center" wrapText="1"/>
      <protection/>
    </xf>
    <xf numFmtId="0" fontId="0" fillId="0" borderId="26" xfId="384" applyBorder="1" applyAlignment="1">
      <alignment horizontal="center"/>
      <protection/>
    </xf>
    <xf numFmtId="2" fontId="0" fillId="0" borderId="26" xfId="384" applyNumberFormat="1" applyBorder="1" applyAlignment="1">
      <alignment horizontal="center"/>
      <protection/>
    </xf>
    <xf numFmtId="4" fontId="0" fillId="0" borderId="26" xfId="384" applyNumberFormat="1" applyBorder="1" applyAlignment="1">
      <alignment horizontal="center"/>
      <protection/>
    </xf>
    <xf numFmtId="0" fontId="0" fillId="0" borderId="26" xfId="384" applyBorder="1">
      <alignment/>
      <protection/>
    </xf>
    <xf numFmtId="43" fontId="79" fillId="61" borderId="26" xfId="630" applyFont="1" applyFill="1" applyBorder="1" applyAlignment="1">
      <alignment horizontal="center"/>
    </xf>
    <xf numFmtId="0" fontId="0" fillId="61" borderId="26" xfId="384" applyFill="1" applyBorder="1">
      <alignment/>
      <protection/>
    </xf>
    <xf numFmtId="0" fontId="0" fillId="0" borderId="60" xfId="384" applyBorder="1">
      <alignment/>
      <protection/>
    </xf>
    <xf numFmtId="0" fontId="79" fillId="0" borderId="0" xfId="384" applyFont="1" applyBorder="1" applyAlignment="1">
      <alignment horizontal="center"/>
      <protection/>
    </xf>
    <xf numFmtId="43" fontId="79" fillId="0" borderId="0" xfId="630" applyFont="1" applyBorder="1" applyAlignment="1">
      <alignment horizontal="center"/>
    </xf>
    <xf numFmtId="0" fontId="0" fillId="0" borderId="24" xfId="384" applyBorder="1">
      <alignment/>
      <protection/>
    </xf>
    <xf numFmtId="0" fontId="0" fillId="0" borderId="26" xfId="384" applyBorder="1" applyAlignment="1">
      <alignment horizontal="center" vertical="center" wrapText="1"/>
      <protection/>
    </xf>
    <xf numFmtId="43" fontId="79" fillId="50" borderId="26" xfId="384" applyNumberFormat="1" applyFont="1" applyFill="1" applyBorder="1">
      <alignment/>
      <protection/>
    </xf>
    <xf numFmtId="0" fontId="0" fillId="50" borderId="36" xfId="384" applyFill="1" applyBorder="1">
      <alignment/>
      <protection/>
    </xf>
    <xf numFmtId="0" fontId="0" fillId="0" borderId="26" xfId="384" applyBorder="1" applyAlignment="1">
      <alignment horizontal="center" vertical="center"/>
      <protection/>
    </xf>
    <xf numFmtId="2" fontId="0" fillId="0" borderId="26" xfId="384" applyNumberFormat="1" applyBorder="1" applyAlignment="1">
      <alignment horizontal="center" vertical="center"/>
      <protection/>
    </xf>
    <xf numFmtId="4" fontId="0" fillId="0" borderId="26" xfId="384" applyNumberFormat="1" applyBorder="1" applyAlignment="1">
      <alignment horizontal="center" vertical="center"/>
      <protection/>
    </xf>
    <xf numFmtId="0" fontId="79" fillId="0" borderId="0" xfId="384" applyFont="1" applyFill="1" applyBorder="1" applyAlignment="1">
      <alignment horizontal="center"/>
      <protection/>
    </xf>
    <xf numFmtId="43" fontId="79" fillId="0" borderId="0" xfId="384" applyNumberFormat="1" applyFont="1" applyFill="1" applyBorder="1">
      <alignment/>
      <protection/>
    </xf>
    <xf numFmtId="0" fontId="79" fillId="0" borderId="60" xfId="384" applyFont="1" applyFill="1" applyBorder="1" applyAlignment="1">
      <alignment horizontal="center"/>
      <protection/>
    </xf>
    <xf numFmtId="0" fontId="0" fillId="0" borderId="24" xfId="384" applyFill="1" applyBorder="1">
      <alignment/>
      <protection/>
    </xf>
    <xf numFmtId="0" fontId="79" fillId="0" borderId="0" xfId="384" applyFont="1" applyBorder="1">
      <alignment/>
      <protection/>
    </xf>
    <xf numFmtId="0" fontId="0" fillId="0" borderId="0" xfId="384" applyBorder="1">
      <alignment/>
      <protection/>
    </xf>
    <xf numFmtId="0" fontId="0" fillId="0" borderId="61" xfId="384" applyFont="1" applyBorder="1">
      <alignment/>
      <protection/>
    </xf>
    <xf numFmtId="0" fontId="79" fillId="0" borderId="59" xfId="384" applyFont="1" applyBorder="1">
      <alignment/>
      <protection/>
    </xf>
    <xf numFmtId="0" fontId="0" fillId="0" borderId="59" xfId="384" applyBorder="1">
      <alignment/>
      <protection/>
    </xf>
    <xf numFmtId="0" fontId="0" fillId="0" borderId="26" xfId="384" applyFont="1" applyBorder="1" applyAlignment="1">
      <alignment horizontal="center"/>
      <protection/>
    </xf>
    <xf numFmtId="0" fontId="0" fillId="0" borderId="60" xfId="383" applyFont="1" applyBorder="1">
      <alignment/>
      <protection/>
    </xf>
    <xf numFmtId="44" fontId="2" fillId="0" borderId="28" xfId="240" applyNumberFormat="1" applyBorder="1" applyAlignment="1">
      <alignment horizontal="center" vertical="center"/>
      <protection/>
    </xf>
    <xf numFmtId="0" fontId="2" fillId="62" borderId="27" xfId="240" applyFill="1" applyBorder="1" applyAlignment="1">
      <alignment horizontal="center" vertical="center"/>
      <protection/>
    </xf>
    <xf numFmtId="0" fontId="3" fillId="62" borderId="28" xfId="240" applyFont="1" applyFill="1" applyBorder="1" applyAlignment="1">
      <alignment horizontal="center"/>
      <protection/>
    </xf>
    <xf numFmtId="0" fontId="3" fillId="62" borderId="27" xfId="240" applyFont="1" applyFill="1" applyBorder="1" applyAlignment="1">
      <alignment horizontal="center"/>
      <protection/>
    </xf>
    <xf numFmtId="0" fontId="2" fillId="0" borderId="26" xfId="240" applyBorder="1" applyAlignment="1">
      <alignment horizontal="left" vertical="center" wrapText="1"/>
      <protection/>
    </xf>
    <xf numFmtId="0" fontId="2" fillId="0" borderId="26" xfId="240" applyBorder="1" applyAlignment="1">
      <alignment horizontal="center" vertical="center"/>
      <protection/>
    </xf>
    <xf numFmtId="44" fontId="2" fillId="0" borderId="26" xfId="240" applyNumberFormat="1" applyBorder="1" applyAlignment="1">
      <alignment horizontal="center" vertic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62" borderId="26" xfId="240" applyFill="1" applyBorder="1" applyAlignment="1">
      <alignment horizontal="center" vertical="center"/>
      <protection/>
    </xf>
    <xf numFmtId="0" fontId="2" fillId="58" borderId="26" xfId="240" applyFill="1" applyBorder="1" applyAlignment="1">
      <alignment horizontal="center" vertical="center"/>
      <protection/>
    </xf>
    <xf numFmtId="44" fontId="79" fillId="62" borderId="26" xfId="240" applyNumberFormat="1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58" borderId="26" xfId="240" applyFill="1" applyBorder="1" applyAlignment="1">
      <alignment horizontal="center" vertical="center"/>
      <protection/>
    </xf>
    <xf numFmtId="0" fontId="2" fillId="0" borderId="26" xfId="240" applyFont="1" applyBorder="1" applyAlignment="1">
      <alignment horizontal="left" vertical="center" wrapText="1"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3" fillId="62" borderId="26" xfId="240" applyFont="1" applyFill="1" applyBorder="1" applyAlignment="1">
      <alignment horizontal="center"/>
      <protection/>
    </xf>
    <xf numFmtId="0" fontId="2" fillId="58" borderId="26" xfId="240" applyFont="1" applyFill="1" applyBorder="1" applyAlignment="1">
      <alignment horizontal="center" vertical="center"/>
      <protection/>
    </xf>
    <xf numFmtId="44" fontId="2" fillId="58" borderId="26" xfId="240" applyNumberFormat="1" applyFill="1" applyBorder="1" applyAlignment="1">
      <alignment horizontal="center" vertical="center"/>
      <protection/>
    </xf>
    <xf numFmtId="43" fontId="48" fillId="58" borderId="28" xfId="598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/>
    </xf>
    <xf numFmtId="43" fontId="37" fillId="58" borderId="26" xfId="598" applyNumberFormat="1" applyFont="1" applyFill="1" applyBorder="1" applyAlignment="1">
      <alignment vertical="center"/>
    </xf>
    <xf numFmtId="43" fontId="37" fillId="58" borderId="26" xfId="598" applyNumberFormat="1" applyFont="1" applyFill="1" applyBorder="1" applyAlignment="1" applyProtection="1">
      <alignment vertical="center"/>
      <protection/>
    </xf>
    <xf numFmtId="10" fontId="3" fillId="0" borderId="67" xfId="184" applyNumberFormat="1" applyFont="1" applyFill="1" applyBorder="1" applyAlignment="1">
      <alignment horizontal="center" vertical="center"/>
    </xf>
    <xf numFmtId="164" fontId="3" fillId="0" borderId="68" xfId="184" applyFont="1" applyFill="1" applyBorder="1" applyAlignment="1">
      <alignment horizontal="center" vertical="center"/>
    </xf>
    <xf numFmtId="0" fontId="48" fillId="58" borderId="27" xfId="314" applyFont="1" applyFill="1" applyBorder="1" applyAlignment="1" applyProtection="1">
      <alignment horizontal="center" vertical="center"/>
      <protection locked="0"/>
    </xf>
    <xf numFmtId="0" fontId="51" fillId="58" borderId="26" xfId="314" applyNumberFormat="1" applyFont="1" applyFill="1" applyBorder="1" applyAlignment="1">
      <alignment horizontal="left" vertical="center" wrapText="1"/>
      <protection/>
    </xf>
    <xf numFmtId="49" fontId="48" fillId="58" borderId="26" xfId="314" applyNumberFormat="1" applyFont="1" applyFill="1" applyBorder="1" applyAlignment="1" applyProtection="1">
      <alignment horizontal="center" vertical="center"/>
      <protection locked="0"/>
    </xf>
    <xf numFmtId="0" fontId="51" fillId="58" borderId="26" xfId="314" applyNumberFormat="1" applyFont="1" applyFill="1" applyBorder="1" applyAlignment="1">
      <alignment horizontal="center" vertical="center" wrapText="1"/>
      <protection/>
    </xf>
    <xf numFmtId="0" fontId="79" fillId="62" borderId="65" xfId="240" applyFont="1" applyFill="1" applyBorder="1" applyAlignment="1">
      <alignment horizontal="right"/>
      <protection/>
    </xf>
    <xf numFmtId="0" fontId="79" fillId="62" borderId="66" xfId="240" applyFont="1" applyFill="1" applyBorder="1" applyAlignment="1">
      <alignment horizontal="right"/>
      <protection/>
    </xf>
    <xf numFmtId="0" fontId="79" fillId="62" borderId="36" xfId="240" applyFont="1" applyFill="1" applyBorder="1" applyAlignment="1">
      <alignment horizontal="right"/>
      <protection/>
    </xf>
    <xf numFmtId="0" fontId="0" fillId="59" borderId="0" xfId="0" applyFill="1" applyAlignment="1">
      <alignment/>
    </xf>
    <xf numFmtId="0" fontId="0" fillId="58" borderId="0" xfId="0" applyFill="1" applyAlignment="1">
      <alignment/>
    </xf>
    <xf numFmtId="0" fontId="80" fillId="50" borderId="60" xfId="384" applyFont="1" applyFill="1" applyBorder="1">
      <alignment/>
      <protection/>
    </xf>
    <xf numFmtId="0" fontId="2" fillId="62" borderId="26" xfId="240" applyFont="1" applyFill="1" applyBorder="1" applyAlignment="1">
      <alignment horizontal="center" vertical="center"/>
      <protection/>
    </xf>
    <xf numFmtId="0" fontId="2" fillId="0" borderId="26" xfId="240" applyFont="1" applyBorder="1" applyAlignment="1">
      <alignment horizontal="left" vertical="center" wrapText="1"/>
      <protection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176" fontId="50" fillId="0" borderId="27" xfId="598" applyNumberFormat="1" applyFont="1" applyFill="1" applyBorder="1" applyAlignment="1">
      <alignment horizontal="center" vertical="center"/>
    </xf>
    <xf numFmtId="0" fontId="37" fillId="0" borderId="27" xfId="314" applyFont="1" applyFill="1" applyBorder="1" applyAlignment="1" applyProtection="1">
      <alignment horizontal="center" vertical="center"/>
      <protection locked="0"/>
    </xf>
    <xf numFmtId="49" fontId="49" fillId="0" borderId="26" xfId="314" applyNumberFormat="1" applyFont="1" applyFill="1" applyBorder="1" applyAlignment="1">
      <alignment horizontal="left" vertical="center" wrapText="1"/>
      <protection/>
    </xf>
    <xf numFmtId="0" fontId="51" fillId="0" borderId="26" xfId="314" applyNumberFormat="1" applyFont="1" applyFill="1" applyBorder="1" applyAlignment="1">
      <alignment horizontal="center" vertical="center" wrapTex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64" fontId="3" fillId="0" borderId="30" xfId="184" applyFont="1" applyFill="1" applyBorder="1" applyAlignment="1">
      <alignment horizontal="center" vertical="center"/>
    </xf>
    <xf numFmtId="164" fontId="3" fillId="0" borderId="70" xfId="184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justify" vertical="center" wrapText="1"/>
    </xf>
    <xf numFmtId="0" fontId="3" fillId="0" borderId="66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164" fontId="3" fillId="0" borderId="30" xfId="184" applyFont="1" applyFill="1" applyBorder="1" applyAlignment="1">
      <alignment horizontal="left" vertical="center"/>
    </xf>
    <xf numFmtId="164" fontId="3" fillId="0" borderId="70" xfId="184" applyFont="1" applyFill="1" applyBorder="1" applyAlignment="1">
      <alignment horizontal="left" vertical="center"/>
    </xf>
    <xf numFmtId="0" fontId="43" fillId="60" borderId="77" xfId="314" applyFont="1" applyFill="1" applyBorder="1" applyAlignment="1" applyProtection="1">
      <alignment horizontal="right" vertical="center"/>
      <protection locked="0"/>
    </xf>
    <xf numFmtId="0" fontId="43" fillId="60" borderId="78" xfId="314" applyFont="1" applyFill="1" applyBorder="1" applyAlignment="1" applyProtection="1">
      <alignment horizontal="right" vertical="center"/>
      <protection locked="0"/>
    </xf>
    <xf numFmtId="0" fontId="48" fillId="58" borderId="69" xfId="314" applyFont="1" applyFill="1" applyBorder="1" applyAlignment="1" applyProtection="1">
      <alignment horizontal="center" vertical="center"/>
      <protection locked="0"/>
    </xf>
    <xf numFmtId="0" fontId="48" fillId="58" borderId="66" xfId="314" applyFont="1" applyFill="1" applyBorder="1" applyAlignment="1" applyProtection="1">
      <alignment horizontal="center" vertical="center"/>
      <protection locked="0"/>
    </xf>
    <xf numFmtId="0" fontId="48" fillId="58" borderId="36" xfId="314" applyFont="1" applyFill="1" applyBorder="1" applyAlignment="1" applyProtection="1">
      <alignment horizontal="center" vertical="center"/>
      <protection locked="0"/>
    </xf>
    <xf numFmtId="0" fontId="82" fillId="0" borderId="49" xfId="0" applyFont="1" applyFill="1" applyBorder="1" applyAlignment="1">
      <alignment horizontal="center" vertical="top"/>
    </xf>
    <xf numFmtId="0" fontId="82" fillId="0" borderId="57" xfId="0" applyFont="1" applyFill="1" applyBorder="1" applyAlignment="1">
      <alignment horizontal="center" vertical="top"/>
    </xf>
    <xf numFmtId="0" fontId="82" fillId="0" borderId="58" xfId="0" applyFont="1" applyFill="1" applyBorder="1" applyAlignment="1">
      <alignment horizontal="center" vertical="top"/>
    </xf>
    <xf numFmtId="0" fontId="82" fillId="0" borderId="45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top"/>
    </xf>
    <xf numFmtId="0" fontId="82" fillId="0" borderId="41" xfId="0" applyFont="1" applyFill="1" applyBorder="1" applyAlignment="1">
      <alignment horizontal="center" vertical="top"/>
    </xf>
    <xf numFmtId="0" fontId="83" fillId="0" borderId="45" xfId="0" applyFont="1" applyFill="1" applyBorder="1" applyAlignment="1">
      <alignment horizontal="center" vertical="top"/>
    </xf>
    <xf numFmtId="0" fontId="83" fillId="0" borderId="0" xfId="0" applyFont="1" applyFill="1" applyBorder="1" applyAlignment="1">
      <alignment horizontal="center" vertical="top"/>
    </xf>
    <xf numFmtId="0" fontId="83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0" fillId="32" borderId="37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40" fillId="32" borderId="44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43" fillId="0" borderId="49" xfId="316" applyFont="1" applyFill="1" applyBorder="1" applyAlignment="1">
      <alignment horizontal="center" vertical="center"/>
      <protection/>
    </xf>
    <xf numFmtId="0" fontId="43" fillId="0" borderId="58" xfId="316" applyFont="1" applyFill="1" applyBorder="1" applyAlignment="1">
      <alignment horizontal="center" vertical="center"/>
      <protection/>
    </xf>
    <xf numFmtId="0" fontId="43" fillId="0" borderId="42" xfId="316" applyFont="1" applyFill="1" applyBorder="1" applyAlignment="1">
      <alignment horizontal="center" vertical="center"/>
      <protection/>
    </xf>
    <xf numFmtId="0" fontId="43" fillId="0" borderId="40" xfId="316" applyFont="1" applyFill="1" applyBorder="1" applyAlignment="1">
      <alignment horizontal="center" vertical="center"/>
      <protection/>
    </xf>
    <xf numFmtId="0" fontId="25" fillId="0" borderId="8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82" fillId="0" borderId="43" xfId="0" applyFont="1" applyFill="1" applyBorder="1" applyAlignment="1">
      <alignment horizontal="center" vertical="top"/>
    </xf>
    <xf numFmtId="0" fontId="39" fillId="0" borderId="37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78" fontId="50" fillId="0" borderId="64" xfId="179" applyFont="1" applyFill="1" applyBorder="1" applyAlignment="1">
      <alignment horizontal="center" vertical="center"/>
    </xf>
    <xf numFmtId="178" fontId="50" fillId="0" borderId="34" xfId="179" applyFont="1" applyFill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176" fontId="50" fillId="0" borderId="83" xfId="598" applyNumberFormat="1" applyFont="1" applyFill="1" applyBorder="1" applyAlignment="1">
      <alignment horizontal="center" vertical="center"/>
    </xf>
    <xf numFmtId="176" fontId="50" fillId="0" borderId="84" xfId="598" applyNumberFormat="1" applyFont="1" applyFill="1" applyBorder="1" applyAlignment="1">
      <alignment horizontal="center" vertical="center"/>
    </xf>
    <xf numFmtId="0" fontId="50" fillId="0" borderId="64" xfId="316" applyFont="1" applyFill="1" applyBorder="1" applyAlignment="1">
      <alignment horizontal="left" vertical="center" wrapText="1"/>
      <protection/>
    </xf>
    <xf numFmtId="0" fontId="50" fillId="0" borderId="34" xfId="316" applyFont="1" applyFill="1" applyBorder="1" applyAlignment="1">
      <alignment horizontal="left" vertical="center" wrapText="1"/>
      <protection/>
    </xf>
    <xf numFmtId="176" fontId="50" fillId="0" borderId="85" xfId="598" applyNumberFormat="1" applyFont="1" applyFill="1" applyBorder="1" applyAlignment="1">
      <alignment horizontal="center" vertical="center"/>
    </xf>
    <xf numFmtId="10" fontId="50" fillId="0" borderId="64" xfId="500" applyNumberFormat="1" applyFont="1" applyFill="1" applyBorder="1" applyAlignment="1">
      <alignment horizontal="center" vertical="center"/>
    </xf>
    <xf numFmtId="10" fontId="50" fillId="0" borderId="34" xfId="500" applyNumberFormat="1" applyFont="1" applyFill="1" applyBorder="1" applyAlignment="1">
      <alignment horizontal="center" vertical="center"/>
    </xf>
    <xf numFmtId="4" fontId="84" fillId="0" borderId="65" xfId="316" applyNumberFormat="1" applyFont="1" applyFill="1" applyBorder="1" applyAlignment="1">
      <alignment horizontal="center" vertical="center" wrapText="1"/>
      <protection/>
    </xf>
    <xf numFmtId="4" fontId="84" fillId="0" borderId="66" xfId="316" applyNumberFormat="1" applyFont="1" applyFill="1" applyBorder="1" applyAlignment="1">
      <alignment horizontal="center" vertical="center" wrapText="1"/>
      <protection/>
    </xf>
    <xf numFmtId="4" fontId="84" fillId="0" borderId="68" xfId="316" applyNumberFormat="1" applyFont="1" applyFill="1" applyBorder="1" applyAlignment="1">
      <alignment horizontal="center" vertical="center" wrapText="1"/>
      <protection/>
    </xf>
    <xf numFmtId="178" fontId="50" fillId="0" borderId="30" xfId="179" applyFont="1" applyFill="1" applyBorder="1" applyAlignment="1">
      <alignment horizontal="center" vertical="center"/>
    </xf>
    <xf numFmtId="176" fontId="50" fillId="0" borderId="27" xfId="598" applyNumberFormat="1" applyFont="1" applyFill="1" applyBorder="1" applyAlignment="1">
      <alignment horizontal="center" vertical="center"/>
    </xf>
    <xf numFmtId="0" fontId="50" fillId="0" borderId="26" xfId="316" applyFont="1" applyFill="1" applyBorder="1" applyAlignment="1">
      <alignment horizontal="left" vertical="center" wrapText="1"/>
      <protection/>
    </xf>
    <xf numFmtId="10" fontId="50" fillId="0" borderId="30" xfId="500" applyNumberFormat="1" applyFont="1" applyFill="1" applyBorder="1" applyAlignment="1">
      <alignment horizontal="center" vertical="center"/>
    </xf>
    <xf numFmtId="0" fontId="50" fillId="0" borderId="30" xfId="316" applyFont="1" applyFill="1" applyBorder="1" applyAlignment="1">
      <alignment horizontal="left" vertical="center" wrapText="1"/>
      <protection/>
    </xf>
    <xf numFmtId="178" fontId="50" fillId="0" borderId="26" xfId="179" applyFont="1" applyFill="1" applyBorder="1" applyAlignment="1">
      <alignment horizontal="center" vertical="center"/>
    </xf>
    <xf numFmtId="4" fontId="50" fillId="0" borderId="65" xfId="316" applyNumberFormat="1" applyFont="1" applyFill="1" applyBorder="1" applyAlignment="1">
      <alignment horizontal="center" vertical="center" wrapText="1"/>
      <protection/>
    </xf>
    <xf numFmtId="4" fontId="50" fillId="0" borderId="66" xfId="316" applyNumberFormat="1" applyFont="1" applyFill="1" applyBorder="1" applyAlignment="1">
      <alignment horizontal="center" vertical="center" wrapText="1"/>
      <protection/>
    </xf>
    <xf numFmtId="4" fontId="50" fillId="0" borderId="68" xfId="316" applyNumberFormat="1" applyFont="1" applyFill="1" applyBorder="1" applyAlignment="1">
      <alignment horizontal="center" vertical="center" wrapText="1"/>
      <protection/>
    </xf>
    <xf numFmtId="0" fontId="58" fillId="0" borderId="26" xfId="316" applyFont="1" applyFill="1" applyBorder="1" applyAlignment="1">
      <alignment horizontal="left" vertical="center" wrapText="1"/>
      <protection/>
    </xf>
    <xf numFmtId="0" fontId="58" fillId="0" borderId="30" xfId="316" applyFont="1" applyFill="1" applyBorder="1" applyAlignment="1">
      <alignment horizontal="left" vertical="center" wrapText="1"/>
      <protection/>
    </xf>
    <xf numFmtId="0" fontId="58" fillId="0" borderId="34" xfId="316" applyFont="1" applyFill="1" applyBorder="1" applyAlignment="1">
      <alignment horizontal="left" vertical="center" wrapText="1"/>
      <protection/>
    </xf>
    <xf numFmtId="4" fontId="50" fillId="0" borderId="26" xfId="316" applyNumberFormat="1" applyFont="1" applyFill="1" applyBorder="1" applyAlignment="1">
      <alignment horizontal="left" vertical="center" wrapText="1"/>
      <protection/>
    </xf>
    <xf numFmtId="0" fontId="52" fillId="58" borderId="86" xfId="316" applyFont="1" applyFill="1" applyBorder="1" applyAlignment="1">
      <alignment horizontal="left" vertical="center" wrapText="1"/>
      <protection/>
    </xf>
    <xf numFmtId="0" fontId="52" fillId="58" borderId="87" xfId="316" applyFont="1" applyFill="1" applyBorder="1" applyAlignment="1">
      <alignment horizontal="left" vertical="center" wrapText="1"/>
      <protection/>
    </xf>
    <xf numFmtId="0" fontId="85" fillId="0" borderId="37" xfId="378" applyFont="1" applyBorder="1" applyAlignment="1">
      <alignment horizontal="center" vertical="center"/>
      <protection/>
    </xf>
    <xf numFmtId="0" fontId="85" fillId="0" borderId="11" xfId="378" applyFont="1" applyBorder="1" applyAlignment="1">
      <alignment horizontal="center" vertical="center"/>
      <protection/>
    </xf>
    <xf numFmtId="0" fontId="85" fillId="0" borderId="44" xfId="378" applyFont="1" applyBorder="1" applyAlignment="1">
      <alignment horizontal="center" vertical="center"/>
      <protection/>
    </xf>
    <xf numFmtId="49" fontId="52" fillId="58" borderId="86" xfId="316" applyNumberFormat="1" applyFont="1" applyFill="1" applyBorder="1" applyAlignment="1">
      <alignment horizontal="left" vertical="center" wrapText="1"/>
      <protection/>
    </xf>
    <xf numFmtId="49" fontId="52" fillId="58" borderId="87" xfId="316" applyNumberFormat="1" applyFont="1" applyFill="1" applyBorder="1" applyAlignment="1">
      <alignment horizontal="left" vertical="center" wrapText="1"/>
      <protection/>
    </xf>
    <xf numFmtId="0" fontId="33" fillId="12" borderId="65" xfId="259" applyFont="1" applyFill="1" applyBorder="1" applyAlignment="1">
      <alignment horizontal="center" vertical="center"/>
      <protection/>
    </xf>
    <xf numFmtId="0" fontId="33" fillId="12" borderId="36" xfId="259" applyFont="1" applyFill="1" applyBorder="1" applyAlignment="1">
      <alignment horizontal="center" vertical="center"/>
      <protection/>
    </xf>
    <xf numFmtId="0" fontId="81" fillId="62" borderId="65" xfId="259" applyFont="1" applyFill="1" applyBorder="1" applyAlignment="1">
      <alignment horizontal="right" vertical="center"/>
      <protection/>
    </xf>
    <xf numFmtId="0" fontId="81" fillId="62" borderId="36" xfId="259" applyFont="1" applyFill="1" applyBorder="1" applyAlignment="1">
      <alignment horizontal="right" vertical="center"/>
      <protection/>
    </xf>
    <xf numFmtId="0" fontId="31" fillId="0" borderId="56" xfId="259" applyFont="1" applyBorder="1" applyAlignment="1" applyProtection="1">
      <alignment horizontal="center" vertical="center"/>
      <protection/>
    </xf>
    <xf numFmtId="0" fontId="31" fillId="0" borderId="63" xfId="259" applyFont="1" applyBorder="1" applyAlignment="1" applyProtection="1">
      <alignment horizontal="center" vertical="center"/>
      <protection/>
    </xf>
    <xf numFmtId="0" fontId="31" fillId="0" borderId="35" xfId="259" applyFont="1" applyBorder="1" applyAlignment="1" applyProtection="1">
      <alignment horizontal="center" vertical="center"/>
      <protection/>
    </xf>
    <xf numFmtId="0" fontId="31" fillId="0" borderId="60" xfId="259" applyFont="1" applyBorder="1" applyAlignment="1" applyProtection="1">
      <alignment horizontal="center" vertical="center"/>
      <protection/>
    </xf>
    <xf numFmtId="0" fontId="31" fillId="0" borderId="0" xfId="259" applyFont="1" applyBorder="1" applyAlignment="1" applyProtection="1">
      <alignment horizontal="center" vertical="center"/>
      <protection/>
    </xf>
    <xf numFmtId="0" fontId="31" fillId="0" borderId="24" xfId="259" applyFont="1" applyBorder="1" applyAlignment="1" applyProtection="1">
      <alignment horizontal="center" vertical="center"/>
      <protection/>
    </xf>
    <xf numFmtId="0" fontId="32" fillId="67" borderId="60" xfId="259" applyFont="1" applyFill="1" applyBorder="1" applyAlignment="1" applyProtection="1">
      <alignment horizontal="center" vertical="center"/>
      <protection/>
    </xf>
    <xf numFmtId="0" fontId="32" fillId="67" borderId="0" xfId="259" applyFont="1" applyFill="1" applyBorder="1" applyAlignment="1" applyProtection="1">
      <alignment horizontal="center" vertical="center"/>
      <protection/>
    </xf>
    <xf numFmtId="43" fontId="32" fillId="67" borderId="24" xfId="603" applyFont="1" applyFill="1" applyBorder="1" applyAlignment="1" applyProtection="1">
      <alignment horizontal="center" vertical="center"/>
      <protection/>
    </xf>
    <xf numFmtId="0" fontId="33" fillId="0" borderId="0" xfId="259" applyFont="1" applyBorder="1" applyAlignment="1" applyProtection="1">
      <alignment horizontal="left" vertical="center"/>
      <protection/>
    </xf>
    <xf numFmtId="49" fontId="33" fillId="64" borderId="61" xfId="598" applyNumberFormat="1" applyFont="1" applyFill="1" applyBorder="1" applyAlignment="1" applyProtection="1">
      <alignment horizontal="center" vertical="center"/>
      <protection locked="0"/>
    </xf>
    <xf numFmtId="49" fontId="33" fillId="64" borderId="59" xfId="598" applyNumberFormat="1" applyFont="1" applyFill="1" applyBorder="1" applyAlignment="1" applyProtection="1">
      <alignment horizontal="center" vertical="center"/>
      <protection locked="0"/>
    </xf>
    <xf numFmtId="49" fontId="33" fillId="64" borderId="62" xfId="598" applyNumberFormat="1" applyFont="1" applyFill="1" applyBorder="1" applyAlignment="1" applyProtection="1">
      <alignment horizontal="center" vertical="center"/>
      <protection locked="0"/>
    </xf>
    <xf numFmtId="49" fontId="33" fillId="55" borderId="61" xfId="598" applyNumberFormat="1" applyFont="1" applyFill="1" applyBorder="1" applyAlignment="1" applyProtection="1">
      <alignment horizontal="center" vertical="center"/>
      <protection locked="0"/>
    </xf>
    <xf numFmtId="49" fontId="33" fillId="55" borderId="59" xfId="598" applyNumberFormat="1" applyFont="1" applyFill="1" applyBorder="1" applyAlignment="1" applyProtection="1">
      <alignment horizontal="center" vertical="center"/>
      <protection locked="0"/>
    </xf>
    <xf numFmtId="49" fontId="33" fillId="55" borderId="62" xfId="598" applyNumberFormat="1" applyFont="1" applyFill="1" applyBorder="1" applyAlignment="1" applyProtection="1">
      <alignment horizontal="center" vertical="center"/>
      <protection locked="0"/>
    </xf>
    <xf numFmtId="43" fontId="33" fillId="55" borderId="61" xfId="598" applyFont="1" applyFill="1" applyBorder="1" applyAlignment="1" applyProtection="1">
      <alignment horizontal="center" vertical="center"/>
      <protection locked="0"/>
    </xf>
    <xf numFmtId="43" fontId="33" fillId="55" borderId="59" xfId="598" applyFont="1" applyFill="1" applyBorder="1" applyAlignment="1" applyProtection="1">
      <alignment horizontal="center" vertical="center"/>
      <protection locked="0"/>
    </xf>
    <xf numFmtId="43" fontId="33" fillId="55" borderId="62" xfId="598" applyFont="1" applyFill="1" applyBorder="1" applyAlignment="1" applyProtection="1">
      <alignment horizontal="center" vertical="center"/>
      <protection locked="0"/>
    </xf>
    <xf numFmtId="49" fontId="33" fillId="55" borderId="61" xfId="259" applyNumberFormat="1" applyFont="1" applyFill="1" applyBorder="1" applyAlignment="1" applyProtection="1">
      <alignment horizontal="center" vertical="center"/>
      <protection locked="0"/>
    </xf>
    <xf numFmtId="49" fontId="33" fillId="55" borderId="62" xfId="259" applyNumberFormat="1" applyFont="1" applyFill="1" applyBorder="1" applyAlignment="1" applyProtection="1">
      <alignment horizontal="center" vertical="center"/>
      <protection locked="0"/>
    </xf>
    <xf numFmtId="0" fontId="33" fillId="55" borderId="61" xfId="259" applyFont="1" applyFill="1" applyBorder="1" applyAlignment="1" applyProtection="1">
      <alignment horizontal="left" vertical="center" wrapText="1"/>
      <protection locked="0"/>
    </xf>
    <xf numFmtId="0" fontId="33" fillId="55" borderId="59" xfId="259" applyFont="1" applyFill="1" applyBorder="1" applyAlignment="1" applyProtection="1">
      <alignment horizontal="left" vertical="center" wrapText="1"/>
      <protection locked="0"/>
    </xf>
    <xf numFmtId="0" fontId="33" fillId="55" borderId="62" xfId="259" applyFont="1" applyFill="1" applyBorder="1" applyAlignment="1" applyProtection="1">
      <alignment horizontal="left" vertical="center" wrapText="1"/>
      <protection locked="0"/>
    </xf>
    <xf numFmtId="0" fontId="2" fillId="0" borderId="0" xfId="259" applyBorder="1" applyAlignment="1">
      <alignment horizontal="left" vertical="center"/>
      <protection/>
    </xf>
    <xf numFmtId="17" fontId="2" fillId="0" borderId="0" xfId="259" applyNumberFormat="1" applyBorder="1" applyAlignment="1">
      <alignment horizontal="left" vertical="center"/>
      <protection/>
    </xf>
    <xf numFmtId="0" fontId="79" fillId="68" borderId="65" xfId="383" applyFont="1" applyFill="1" applyBorder="1" applyAlignment="1">
      <alignment horizontal="center"/>
      <protection/>
    </xf>
    <xf numFmtId="0" fontId="79" fillId="68" borderId="66" xfId="383" applyFont="1" applyFill="1" applyBorder="1" applyAlignment="1">
      <alignment horizontal="center"/>
      <protection/>
    </xf>
    <xf numFmtId="0" fontId="79" fillId="68" borderId="36" xfId="383" applyFont="1" applyFill="1" applyBorder="1" applyAlignment="1">
      <alignment horizontal="center"/>
      <protection/>
    </xf>
    <xf numFmtId="0" fontId="0" fillId="0" borderId="30" xfId="384" applyBorder="1" applyAlignment="1">
      <alignment horizontal="center" vertical="center"/>
      <protection/>
    </xf>
    <xf numFmtId="0" fontId="0" fillId="0" borderId="34" xfId="384" applyBorder="1" applyAlignment="1">
      <alignment horizontal="center" vertical="center"/>
      <protection/>
    </xf>
    <xf numFmtId="2" fontId="0" fillId="0" borderId="30" xfId="384" applyNumberFormat="1" applyBorder="1" applyAlignment="1">
      <alignment horizontal="center" vertical="center"/>
      <protection/>
    </xf>
    <xf numFmtId="2" fontId="0" fillId="0" borderId="34" xfId="384" applyNumberFormat="1" applyBorder="1" applyAlignment="1">
      <alignment horizontal="center" vertical="center"/>
      <protection/>
    </xf>
    <xf numFmtId="0" fontId="0" fillId="0" borderId="0" xfId="383" applyBorder="1" applyAlignment="1">
      <alignment horizontal="right"/>
      <protection/>
    </xf>
    <xf numFmtId="0" fontId="79" fillId="68" borderId="65" xfId="384" applyFont="1" applyFill="1" applyBorder="1" applyAlignment="1">
      <alignment horizontal="center"/>
      <protection/>
    </xf>
    <xf numFmtId="0" fontId="79" fillId="68" borderId="66" xfId="384" applyFont="1" applyFill="1" applyBorder="1" applyAlignment="1">
      <alignment horizontal="center"/>
      <protection/>
    </xf>
    <xf numFmtId="0" fontId="79" fillId="68" borderId="36" xfId="384" applyFont="1" applyFill="1" applyBorder="1" applyAlignment="1">
      <alignment horizontal="center"/>
      <protection/>
    </xf>
    <xf numFmtId="0" fontId="0" fillId="0" borderId="26" xfId="384" applyBorder="1" applyAlignment="1">
      <alignment horizontal="center" vertical="center"/>
      <protection/>
    </xf>
    <xf numFmtId="2" fontId="0" fillId="0" borderId="26" xfId="384" applyNumberFormat="1" applyBorder="1" applyAlignment="1">
      <alignment horizontal="center" vertical="center"/>
      <protection/>
    </xf>
    <xf numFmtId="0" fontId="79" fillId="61" borderId="65" xfId="384" applyFont="1" applyFill="1" applyBorder="1" applyAlignment="1">
      <alignment horizontal="center"/>
      <protection/>
    </xf>
    <xf numFmtId="0" fontId="79" fillId="61" borderId="66" xfId="384" applyFont="1" applyFill="1" applyBorder="1" applyAlignment="1">
      <alignment horizontal="center"/>
      <protection/>
    </xf>
    <xf numFmtId="0" fontId="79" fillId="61" borderId="36" xfId="384" applyFont="1" applyFill="1" applyBorder="1" applyAlignment="1">
      <alignment horizontal="center"/>
      <protection/>
    </xf>
    <xf numFmtId="0" fontId="0" fillId="0" borderId="59" xfId="383" applyBorder="1" applyAlignment="1">
      <alignment horizontal="right"/>
      <protection/>
    </xf>
    <xf numFmtId="0" fontId="79" fillId="0" borderId="59" xfId="383" applyFont="1" applyBorder="1" applyAlignment="1">
      <alignment horizontal="center"/>
      <protection/>
    </xf>
    <xf numFmtId="0" fontId="79" fillId="0" borderId="62" xfId="383" applyFont="1" applyBorder="1" applyAlignment="1">
      <alignment horizontal="center"/>
      <protection/>
    </xf>
    <xf numFmtId="0" fontId="79" fillId="0" borderId="63" xfId="383" applyFont="1" applyBorder="1" applyAlignment="1">
      <alignment horizontal="center"/>
      <protection/>
    </xf>
    <xf numFmtId="0" fontId="79" fillId="0" borderId="35" xfId="383" applyFont="1" applyBorder="1" applyAlignment="1">
      <alignment horizontal="center"/>
      <protection/>
    </xf>
    <xf numFmtId="4" fontId="0" fillId="0" borderId="26" xfId="384" applyNumberFormat="1" applyBorder="1" applyAlignment="1">
      <alignment horizontal="center" vertical="center"/>
      <protection/>
    </xf>
    <xf numFmtId="0" fontId="79" fillId="50" borderId="65" xfId="384" applyFont="1" applyFill="1" applyBorder="1" applyAlignment="1">
      <alignment horizontal="center"/>
      <protection/>
    </xf>
    <xf numFmtId="0" fontId="79" fillId="50" borderId="66" xfId="384" applyFont="1" applyFill="1" applyBorder="1" applyAlignment="1">
      <alignment horizontal="center"/>
      <protection/>
    </xf>
    <xf numFmtId="0" fontId="79" fillId="50" borderId="36" xfId="384" applyFont="1" applyFill="1" applyBorder="1" applyAlignment="1">
      <alignment horizontal="center"/>
      <protection/>
    </xf>
    <xf numFmtId="4" fontId="0" fillId="0" borderId="30" xfId="384" applyNumberFormat="1" applyBorder="1" applyAlignment="1">
      <alignment horizontal="center" vertical="center"/>
      <protection/>
    </xf>
    <xf numFmtId="4" fontId="0" fillId="0" borderId="34" xfId="384" applyNumberFormat="1" applyBorder="1" applyAlignment="1">
      <alignment horizontal="center" vertical="center"/>
      <protection/>
    </xf>
    <xf numFmtId="0" fontId="3" fillId="62" borderId="65" xfId="240" applyFont="1" applyFill="1" applyBorder="1" applyAlignment="1">
      <alignment horizontal="center"/>
      <protection/>
    </xf>
    <xf numFmtId="0" fontId="3" fillId="62" borderId="66" xfId="240" applyFont="1" applyFill="1" applyBorder="1" applyAlignment="1">
      <alignment horizontal="center"/>
      <protection/>
    </xf>
    <xf numFmtId="0" fontId="3" fillId="62" borderId="36" xfId="240" applyFont="1" applyFill="1" applyBorder="1" applyAlignment="1">
      <alignment horizontal="center"/>
      <protection/>
    </xf>
    <xf numFmtId="0" fontId="3" fillId="62" borderId="65" xfId="240" applyFont="1" applyFill="1" applyBorder="1" applyAlignment="1">
      <alignment horizontal="center" vertical="center"/>
      <protection/>
    </xf>
    <xf numFmtId="0" fontId="3" fillId="62" borderId="66" xfId="240" applyFont="1" applyFill="1" applyBorder="1" applyAlignment="1">
      <alignment horizontal="center" vertical="center"/>
      <protection/>
    </xf>
    <xf numFmtId="0" fontId="3" fillId="62" borderId="36" xfId="240" applyFont="1" applyFill="1" applyBorder="1" applyAlignment="1">
      <alignment horizontal="center" vertical="center"/>
      <protection/>
    </xf>
    <xf numFmtId="0" fontId="79" fillId="62" borderId="65" xfId="240" applyFont="1" applyFill="1" applyBorder="1" applyAlignment="1">
      <alignment horizontal="right"/>
      <protection/>
    </xf>
    <xf numFmtId="0" fontId="79" fillId="62" borderId="66" xfId="240" applyFont="1" applyFill="1" applyBorder="1" applyAlignment="1">
      <alignment horizontal="right"/>
      <protection/>
    </xf>
    <xf numFmtId="0" fontId="79" fillId="62" borderId="36" xfId="240" applyFont="1" applyFill="1" applyBorder="1" applyAlignment="1">
      <alignment horizontal="right"/>
      <protection/>
    </xf>
    <xf numFmtId="0" fontId="3" fillId="62" borderId="69" xfId="240" applyFont="1" applyFill="1" applyBorder="1" applyAlignment="1">
      <alignment horizontal="center" vertical="center"/>
      <protection/>
    </xf>
    <xf numFmtId="0" fontId="3" fillId="62" borderId="68" xfId="240" applyFont="1" applyFill="1" applyBorder="1" applyAlignment="1">
      <alignment horizontal="center" vertical="center"/>
      <protection/>
    </xf>
    <xf numFmtId="0" fontId="79" fillId="61" borderId="69" xfId="240" applyFont="1" applyFill="1" applyBorder="1" applyAlignment="1">
      <alignment horizontal="right"/>
      <protection/>
    </xf>
    <xf numFmtId="0" fontId="79" fillId="61" borderId="66" xfId="240" applyFont="1" applyFill="1" applyBorder="1" applyAlignment="1">
      <alignment horizontal="right"/>
      <protection/>
    </xf>
    <xf numFmtId="0" fontId="79" fillId="61" borderId="36" xfId="240" applyFont="1" applyFill="1" applyBorder="1" applyAlignment="1">
      <alignment horizontal="right"/>
      <protection/>
    </xf>
    <xf numFmtId="0" fontId="3" fillId="62" borderId="74" xfId="240" applyFont="1" applyFill="1" applyBorder="1" applyAlignment="1">
      <alignment horizontal="center"/>
      <protection/>
    </xf>
    <xf numFmtId="0" fontId="3" fillId="62" borderId="72" xfId="240" applyFont="1" applyFill="1" applyBorder="1" applyAlignment="1">
      <alignment horizontal="center"/>
      <protection/>
    </xf>
    <xf numFmtId="0" fontId="3" fillId="62" borderId="73" xfId="240" applyFont="1" applyFill="1" applyBorder="1" applyAlignment="1">
      <alignment horizontal="center"/>
      <protection/>
    </xf>
  </cellXfs>
  <cellStyles count="618">
    <cellStyle name="Normal" xfId="0"/>
    <cellStyle name="12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Cor1" xfId="28"/>
    <cellStyle name="20% - Cor2" xfId="29"/>
    <cellStyle name="20% - Cor3" xfId="30"/>
    <cellStyle name="20% - Cor4" xfId="31"/>
    <cellStyle name="20% - Cor5" xfId="32"/>
    <cellStyle name="20% - Cor6" xfId="33"/>
    <cellStyle name="20% - Ênfase1" xfId="34"/>
    <cellStyle name="20% - Ênfase1 2" xfId="35"/>
    <cellStyle name="20% - Ênfase2" xfId="36"/>
    <cellStyle name="20% - Ênfase2 2" xfId="37"/>
    <cellStyle name="20% - Ênfase3" xfId="38"/>
    <cellStyle name="20% - Ênfase3 2" xfId="39"/>
    <cellStyle name="20% - Ênfase4" xfId="40"/>
    <cellStyle name="20% - Ênfase4 2" xfId="41"/>
    <cellStyle name="20% - Ênfase5" xfId="42"/>
    <cellStyle name="20% - Ênfase5 2" xfId="43"/>
    <cellStyle name="20% - Ênfase6" xfId="44"/>
    <cellStyle name="20% - Ênfase6 2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40% - Cor1" xfId="58"/>
    <cellStyle name="40% - Cor2" xfId="59"/>
    <cellStyle name="40% - Cor3" xfId="60"/>
    <cellStyle name="40% - Cor4" xfId="61"/>
    <cellStyle name="40% - Cor5" xfId="62"/>
    <cellStyle name="40% - Cor6" xfId="63"/>
    <cellStyle name="40% - Ênfase1" xfId="64"/>
    <cellStyle name="40% - Ênfase1 2" xfId="65"/>
    <cellStyle name="40% - Ênfase2" xfId="66"/>
    <cellStyle name="40% - Ênfase2 2" xfId="67"/>
    <cellStyle name="40% - Ênfase3" xfId="68"/>
    <cellStyle name="40% - Ênfase3 2" xfId="69"/>
    <cellStyle name="40% - Ênfase4" xfId="70"/>
    <cellStyle name="40% - Ênfase4 2" xfId="71"/>
    <cellStyle name="40% - Ênfase5" xfId="72"/>
    <cellStyle name="40% - Ênfase5 2" xfId="73"/>
    <cellStyle name="40% - Ênfase6" xfId="74"/>
    <cellStyle name="40% - Ênfase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Cor1" xfId="82"/>
    <cellStyle name="60% - Cor2" xfId="83"/>
    <cellStyle name="60% - Cor3" xfId="84"/>
    <cellStyle name="60% - Cor4" xfId="85"/>
    <cellStyle name="60% - Cor5" xfId="86"/>
    <cellStyle name="60% - Cor6" xfId="87"/>
    <cellStyle name="60% - Ênfase1" xfId="88"/>
    <cellStyle name="60% - Ênfase1 2" xfId="89"/>
    <cellStyle name="60% - Ênfase2" xfId="90"/>
    <cellStyle name="60% - Ênfase2 2" xfId="91"/>
    <cellStyle name="60% - Ênfase3" xfId="92"/>
    <cellStyle name="60% - Ênfase3 2" xfId="93"/>
    <cellStyle name="60% - Ênfase4" xfId="94"/>
    <cellStyle name="60% - Ênfase4 2" xfId="95"/>
    <cellStyle name="60% - Ênfase5" xfId="96"/>
    <cellStyle name="60% - Ênfase5 2" xfId="97"/>
    <cellStyle name="60% - Ênfase6" xfId="98"/>
    <cellStyle name="60% - Ênfase6 2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Bad" xfId="106"/>
    <cellStyle name="Bom" xfId="107"/>
    <cellStyle name="Bom 2" xfId="108"/>
    <cellStyle name="Bom 3" xfId="109"/>
    <cellStyle name="Cabeçalho 1" xfId="110"/>
    <cellStyle name="Cabeçalho 2" xfId="111"/>
    <cellStyle name="Cabeçalho 3" xfId="112"/>
    <cellStyle name="Cabeçalho 4" xfId="113"/>
    <cellStyle name="Calculation" xfId="114"/>
    <cellStyle name="Cálculo" xfId="115"/>
    <cellStyle name="Cálculo 2" xfId="116"/>
    <cellStyle name="Cálculo 2 2" xfId="117"/>
    <cellStyle name="Cálculo 3" xfId="118"/>
    <cellStyle name="Célula de Verificação" xfId="119"/>
    <cellStyle name="Célula de Verificação 2" xfId="120"/>
    <cellStyle name="Célula de Verificação 3" xfId="121"/>
    <cellStyle name="Célula Ligada" xfId="122"/>
    <cellStyle name="Célula Vinculada" xfId="123"/>
    <cellStyle name="Célula Vinculada 2" xfId="124"/>
    <cellStyle name="Célula Vinculada 3" xfId="125"/>
    <cellStyle name="Código" xfId="126"/>
    <cellStyle name="Cor1" xfId="127"/>
    <cellStyle name="Cor2" xfId="128"/>
    <cellStyle name="Cor3" xfId="129"/>
    <cellStyle name="Cor4" xfId="130"/>
    <cellStyle name="Cor5" xfId="131"/>
    <cellStyle name="Cor6" xfId="132"/>
    <cellStyle name="Correcto" xfId="133"/>
    <cellStyle name="Descrição" xfId="134"/>
    <cellStyle name="Ênfase1" xfId="135"/>
    <cellStyle name="Ênfase1 2" xfId="136"/>
    <cellStyle name="Ênfase2" xfId="137"/>
    <cellStyle name="Ênfase2 2" xfId="138"/>
    <cellStyle name="Ênfase3" xfId="139"/>
    <cellStyle name="Ênfase3 2" xfId="140"/>
    <cellStyle name="Ênfase4" xfId="141"/>
    <cellStyle name="Ênfase4 2" xfId="142"/>
    <cellStyle name="Ênfase5" xfId="143"/>
    <cellStyle name="Ênfase5 2" xfId="144"/>
    <cellStyle name="Ênfase6" xfId="145"/>
    <cellStyle name="Ênfase6 2" xfId="146"/>
    <cellStyle name="Entrada" xfId="147"/>
    <cellStyle name="Entrada 2" xfId="148"/>
    <cellStyle name="Entrada 2 2" xfId="149"/>
    <cellStyle name="Entrada 3" xfId="150"/>
    <cellStyle name="Entrada 4" xfId="151"/>
    <cellStyle name="Euro" xfId="152"/>
    <cellStyle name="Euro 2" xfId="153"/>
    <cellStyle name="Excel Built-in Excel Built-in Excel Built-in Excel Built-in Excel Built-in Excel Built-in Excel Built-in Separador de milhares 4" xfId="154"/>
    <cellStyle name="Excel Built-in Normal" xfId="155"/>
    <cellStyle name="Excel Built-in Normal 2" xfId="156"/>
    <cellStyle name="Excel Built-in Normal 2 2" xfId="157"/>
    <cellStyle name="Excel Built-in Normal 3" xfId="158"/>
    <cellStyle name="Explanatory Text" xfId="159"/>
    <cellStyle name="Fases de obra" xfId="160"/>
    <cellStyle name="Followed Hyperlink" xfId="161"/>
    <cellStyle name="Heading 1" xfId="162"/>
    <cellStyle name="Heading 2" xfId="163"/>
    <cellStyle name="Heading 3" xfId="164"/>
    <cellStyle name="Heading 4" xfId="165"/>
    <cellStyle name="Incorrecto" xfId="166"/>
    <cellStyle name="Incorreto" xfId="167"/>
    <cellStyle name="Incorreto 2" xfId="168"/>
    <cellStyle name="Currency" xfId="169"/>
    <cellStyle name="Currency [0]" xfId="170"/>
    <cellStyle name="Moeda 2" xfId="171"/>
    <cellStyle name="Moeda 2 2" xfId="172"/>
    <cellStyle name="Moeda 2 2 2" xfId="173"/>
    <cellStyle name="Moeda 2 2 3" xfId="174"/>
    <cellStyle name="Moeda 2 3" xfId="175"/>
    <cellStyle name="Moeda 3" xfId="176"/>
    <cellStyle name="Moeda 3 2" xfId="177"/>
    <cellStyle name="Moeda 3 2 2" xfId="178"/>
    <cellStyle name="Moeda 3 3" xfId="179"/>
    <cellStyle name="Moeda 4" xfId="180"/>
    <cellStyle name="Moeda 4 2" xfId="181"/>
    <cellStyle name="Moeda 5" xfId="182"/>
    <cellStyle name="Moeda 6" xfId="183"/>
    <cellStyle name="Moeda 7" xfId="184"/>
    <cellStyle name="Neutra" xfId="185"/>
    <cellStyle name="Neutra 2" xfId="186"/>
    <cellStyle name="Neutra 3" xfId="187"/>
    <cellStyle name="Neutro" xfId="188"/>
    <cellStyle name="Normal 10" xfId="189"/>
    <cellStyle name="Normal 10 2" xfId="190"/>
    <cellStyle name="Normal 10 2 2" xfId="191"/>
    <cellStyle name="Normal 10 2 2 2" xfId="192"/>
    <cellStyle name="Normal 10 2 3" xfId="193"/>
    <cellStyle name="Normal 10 3" xfId="194"/>
    <cellStyle name="Normal 10 3 2" xfId="195"/>
    <cellStyle name="Normal 10 3 2 2" xfId="196"/>
    <cellStyle name="Normal 10 3 3" xfId="197"/>
    <cellStyle name="Normal 10 4" xfId="198"/>
    <cellStyle name="Normal 10 4 2" xfId="199"/>
    <cellStyle name="Normal 10 4 2 2" xfId="200"/>
    <cellStyle name="Normal 10 4 3" xfId="201"/>
    <cellStyle name="Normal 10 5" xfId="202"/>
    <cellStyle name="Normal 10 5 2" xfId="203"/>
    <cellStyle name="Normal 10 6" xfId="204"/>
    <cellStyle name="Normal 11" xfId="205"/>
    <cellStyle name="Normal 11 2" xfId="206"/>
    <cellStyle name="Normal 11 2 2" xfId="207"/>
    <cellStyle name="Normal 11 2 2 2" xfId="208"/>
    <cellStyle name="Normal 11 2 3" xfId="209"/>
    <cellStyle name="Normal 11 3" xfId="210"/>
    <cellStyle name="Normal 11 3 2" xfId="211"/>
    <cellStyle name="Normal 11 3 2 2" xfId="212"/>
    <cellStyle name="Normal 11 3 3" xfId="213"/>
    <cellStyle name="Normal 11 4" xfId="214"/>
    <cellStyle name="Normal 11 4 2" xfId="215"/>
    <cellStyle name="Normal 11 4 2 2" xfId="216"/>
    <cellStyle name="Normal 11 4 3" xfId="217"/>
    <cellStyle name="Normal 11 5" xfId="218"/>
    <cellStyle name="Normal 11 5 2" xfId="219"/>
    <cellStyle name="Normal 11 6" xfId="220"/>
    <cellStyle name="Normal 12" xfId="221"/>
    <cellStyle name="Normal 12 2" xfId="222"/>
    <cellStyle name="Normal 12 2 2" xfId="223"/>
    <cellStyle name="Normal 12 2 2 2" xfId="224"/>
    <cellStyle name="Normal 12 2 3" xfId="225"/>
    <cellStyle name="Normal 12 3" xfId="226"/>
    <cellStyle name="Normal 12 3 2" xfId="227"/>
    <cellStyle name="Normal 12 3 2 2" xfId="228"/>
    <cellStyle name="Normal 12 3 3" xfId="229"/>
    <cellStyle name="Normal 12 4" xfId="230"/>
    <cellStyle name="Normal 12 4 2" xfId="231"/>
    <cellStyle name="Normal 12 4 2 2" xfId="232"/>
    <cellStyle name="Normal 12 4 3" xfId="233"/>
    <cellStyle name="Normal 12 5" xfId="234"/>
    <cellStyle name="Normal 12 5 2" xfId="235"/>
    <cellStyle name="Normal 12 6" xfId="236"/>
    <cellStyle name="Normal 12 6 2" xfId="237"/>
    <cellStyle name="Normal 12 6 3" xfId="238"/>
    <cellStyle name="Normal 12 6 3 2" xfId="239"/>
    <cellStyle name="Normal 12 7" xfId="240"/>
    <cellStyle name="Normal 13" xfId="241"/>
    <cellStyle name="Normal 13 2" xfId="242"/>
    <cellStyle name="Normal 13 2 2" xfId="243"/>
    <cellStyle name="Normal 13 2 2 2" xfId="244"/>
    <cellStyle name="Normal 13 2 3" xfId="245"/>
    <cellStyle name="Normal 13 3" xfId="246"/>
    <cellStyle name="Normal 13 3 2" xfId="247"/>
    <cellStyle name="Normal 13 3 2 2" xfId="248"/>
    <cellStyle name="Normal 13 3 3" xfId="249"/>
    <cellStyle name="Normal 13 4" xfId="250"/>
    <cellStyle name="Normal 13 4 2" xfId="251"/>
    <cellStyle name="Normal 13 4 2 2" xfId="252"/>
    <cellStyle name="Normal 13 4 3" xfId="253"/>
    <cellStyle name="Normal 13 5" xfId="254"/>
    <cellStyle name="Normal 13 5 2" xfId="255"/>
    <cellStyle name="Normal 13 6" xfId="256"/>
    <cellStyle name="Normal 14" xfId="257"/>
    <cellStyle name="Normal 14 2" xfId="258"/>
    <cellStyle name="Normal 14 2 2" xfId="259"/>
    <cellStyle name="Normal 14 3" xfId="260"/>
    <cellStyle name="Normal 14 3 2" xfId="261"/>
    <cellStyle name="Normal 14 4" xfId="262"/>
    <cellStyle name="Normal 14 4 2" xfId="263"/>
    <cellStyle name="Normal 14 5" xfId="264"/>
    <cellStyle name="Normal 14 5 2" xfId="265"/>
    <cellStyle name="Normal 14 6" xfId="266"/>
    <cellStyle name="Normal 15" xfId="267"/>
    <cellStyle name="Normal 15 2" xfId="268"/>
    <cellStyle name="Normal 15 2 2" xfId="269"/>
    <cellStyle name="Normal 15 3" xfId="270"/>
    <cellStyle name="Normal 15 3 2" xfId="271"/>
    <cellStyle name="Normal 15 4" xfId="272"/>
    <cellStyle name="Normal 15 4 2" xfId="273"/>
    <cellStyle name="Normal 15 5" xfId="274"/>
    <cellStyle name="Normal 15 5 2" xfId="275"/>
    <cellStyle name="Normal 15 6" xfId="276"/>
    <cellStyle name="Normal 15 6 2" xfId="277"/>
    <cellStyle name="Normal 15 7" xfId="278"/>
    <cellStyle name="Normal 16" xfId="279"/>
    <cellStyle name="Normal 16 2" xfId="280"/>
    <cellStyle name="Normal 16 2 2" xfId="281"/>
    <cellStyle name="Normal 16 3" xfId="282"/>
    <cellStyle name="Normal 16 3 2" xfId="283"/>
    <cellStyle name="Normal 16 4" xfId="284"/>
    <cellStyle name="Normal 16 4 2" xfId="285"/>
    <cellStyle name="Normal 16 5" xfId="286"/>
    <cellStyle name="Normal 16 5 2" xfId="287"/>
    <cellStyle name="Normal 16 6" xfId="288"/>
    <cellStyle name="Normal 17" xfId="289"/>
    <cellStyle name="Normal 17 2" xfId="290"/>
    <cellStyle name="Normal 17 2 2" xfId="291"/>
    <cellStyle name="Normal 17 3" xfId="292"/>
    <cellStyle name="Normal 17 3 2" xfId="293"/>
    <cellStyle name="Normal 17 4" xfId="294"/>
    <cellStyle name="Normal 17 4 2" xfId="295"/>
    <cellStyle name="Normal 17 5" xfId="296"/>
    <cellStyle name="Normal 17 5 2" xfId="297"/>
    <cellStyle name="Normal 17 6" xfId="298"/>
    <cellStyle name="Normal 18" xfId="299"/>
    <cellStyle name="Normal 18 2" xfId="300"/>
    <cellStyle name="Normal 18 2 2" xfId="301"/>
    <cellStyle name="Normal 18 3" xfId="302"/>
    <cellStyle name="Normal 18 3 2" xfId="303"/>
    <cellStyle name="Normal 18 4" xfId="304"/>
    <cellStyle name="Normal 18 4 2" xfId="305"/>
    <cellStyle name="Normal 18 5" xfId="306"/>
    <cellStyle name="Normal 19" xfId="307"/>
    <cellStyle name="Normal 19 2" xfId="308"/>
    <cellStyle name="Normal 19 2 2" xfId="309"/>
    <cellStyle name="Normal 19 3" xfId="310"/>
    <cellStyle name="Normal 19 3 2" xfId="311"/>
    <cellStyle name="Normal 19 4" xfId="312"/>
    <cellStyle name="Normal 19 4 2" xfId="313"/>
    <cellStyle name="Normal 2" xfId="314"/>
    <cellStyle name="Normal 2 10" xfId="315"/>
    <cellStyle name="Normal 2 10 2" xfId="316"/>
    <cellStyle name="Normal 2 11" xfId="317"/>
    <cellStyle name="Normal 2 11 2" xfId="318"/>
    <cellStyle name="Normal 2 12" xfId="319"/>
    <cellStyle name="Normal 2 12 2" xfId="320"/>
    <cellStyle name="Normal 2 13" xfId="321"/>
    <cellStyle name="Normal 2 13 2" xfId="322"/>
    <cellStyle name="Normal 2 13 2 2" xfId="323"/>
    <cellStyle name="Normal 2 13 3" xfId="324"/>
    <cellStyle name="Normal 2 14" xfId="325"/>
    <cellStyle name="Normal 2 14 2" xfId="326"/>
    <cellStyle name="Normal 2 14 2 2" xfId="327"/>
    <cellStyle name="Normal 2 14 3" xfId="328"/>
    <cellStyle name="Normal 2 15" xfId="329"/>
    <cellStyle name="Normal 2 15 2" xfId="330"/>
    <cellStyle name="Normal 2 15 2 2" xfId="331"/>
    <cellStyle name="Normal 2 15 3" xfId="332"/>
    <cellStyle name="Normal 2 16" xfId="333"/>
    <cellStyle name="Normal 2 16 2" xfId="334"/>
    <cellStyle name="Normal 2 16 2 2" xfId="335"/>
    <cellStyle name="Normal 2 16 3" xfId="336"/>
    <cellStyle name="Normal 2 17" xfId="337"/>
    <cellStyle name="Normal 2 17 2" xfId="338"/>
    <cellStyle name="Normal 2 17 2 2" xfId="339"/>
    <cellStyle name="Normal 2 17 3" xfId="340"/>
    <cellStyle name="Normal 2 18" xfId="341"/>
    <cellStyle name="Normal 2 18 2" xfId="342"/>
    <cellStyle name="Normal 2 18 2 2" xfId="343"/>
    <cellStyle name="Normal 2 18 3" xfId="344"/>
    <cellStyle name="Normal 2 19" xfId="345"/>
    <cellStyle name="Normal 2 19 2" xfId="346"/>
    <cellStyle name="Normal 2 2" xfId="347"/>
    <cellStyle name="Normal 2 2 2" xfId="348"/>
    <cellStyle name="Normal 2 2 2 2" xfId="349"/>
    <cellStyle name="Normal 2 2 3" xfId="350"/>
    <cellStyle name="Normal 2 20" xfId="351"/>
    <cellStyle name="Normal 2 20 2" xfId="352"/>
    <cellStyle name="Normal 2 21" xfId="353"/>
    <cellStyle name="Normal 2 21 2" xfId="354"/>
    <cellStyle name="Normal 2 22" xfId="355"/>
    <cellStyle name="Normal 2 22 2" xfId="356"/>
    <cellStyle name="Normal 2 23" xfId="357"/>
    <cellStyle name="Normal 2 3" xfId="358"/>
    <cellStyle name="Normal 2 3 2" xfId="359"/>
    <cellStyle name="Normal 2 4" xfId="360"/>
    <cellStyle name="Normal 2 4 2" xfId="361"/>
    <cellStyle name="Normal 2 4 2 2" xfId="362"/>
    <cellStyle name="Normal 2 4 3" xfId="363"/>
    <cellStyle name="Normal 2 4 3 2" xfId="364"/>
    <cellStyle name="Normal 2 4 4" xfId="365"/>
    <cellStyle name="Normal 2 5" xfId="366"/>
    <cellStyle name="Normal 2 5 2" xfId="367"/>
    <cellStyle name="Normal 2 6" xfId="368"/>
    <cellStyle name="Normal 2 6 2" xfId="369"/>
    <cellStyle name="Normal 2 7" xfId="370"/>
    <cellStyle name="Normal 2 7 2" xfId="371"/>
    <cellStyle name="Normal 2 8" xfId="372"/>
    <cellStyle name="Normal 2 8 2" xfId="373"/>
    <cellStyle name="Normal 2 9" xfId="374"/>
    <cellStyle name="Normal 2 9 2" xfId="375"/>
    <cellStyle name="Normal 2_2ª Medição" xfId="376"/>
    <cellStyle name="Normal 20" xfId="377"/>
    <cellStyle name="Normal 20 2" xfId="378"/>
    <cellStyle name="Normal 20 3" xfId="379"/>
    <cellStyle name="Normal 21" xfId="380"/>
    <cellStyle name="Normal 22" xfId="381"/>
    <cellStyle name="Normal 23" xfId="382"/>
    <cellStyle name="Normal 24" xfId="383"/>
    <cellStyle name="Normal 25" xfId="384"/>
    <cellStyle name="Normal 26" xfId="385"/>
    <cellStyle name="Normal 27" xfId="386"/>
    <cellStyle name="Normal 28" xfId="387"/>
    <cellStyle name="Normal 3" xfId="388"/>
    <cellStyle name="Normal 3 2" xfId="389"/>
    <cellStyle name="Normal 3 2 2" xfId="390"/>
    <cellStyle name="Normal 3 2 2 2" xfId="391"/>
    <cellStyle name="Normal 3 2 3" xfId="392"/>
    <cellStyle name="Normal 3 2 3 2" xfId="393"/>
    <cellStyle name="Normal 3 3" xfId="394"/>
    <cellStyle name="Normal 3 3 2" xfId="395"/>
    <cellStyle name="Normal 3 3 2 2" xfId="396"/>
    <cellStyle name="Normal 3 3 3" xfId="397"/>
    <cellStyle name="Normal 3 4" xfId="398"/>
    <cellStyle name="Normal 3 4 2" xfId="399"/>
    <cellStyle name="Normal 3 5" xfId="400"/>
    <cellStyle name="Normal 3 5 2" xfId="401"/>
    <cellStyle name="Normal 3 6" xfId="402"/>
    <cellStyle name="Normal 4" xfId="403"/>
    <cellStyle name="Normal 4 10" xfId="404"/>
    <cellStyle name="Normal 4 10 2" xfId="405"/>
    <cellStyle name="Normal 4 11" xfId="406"/>
    <cellStyle name="Normal 4 11 2" xfId="407"/>
    <cellStyle name="Normal 4 12" xfId="408"/>
    <cellStyle name="Normal 4 12 2" xfId="409"/>
    <cellStyle name="Normal 4 13" xfId="410"/>
    <cellStyle name="Normal 4 2" xfId="411"/>
    <cellStyle name="Normal 4 2 2" xfId="412"/>
    <cellStyle name="Normal 4 3" xfId="413"/>
    <cellStyle name="Normal 4 3 2" xfId="414"/>
    <cellStyle name="Normal 4 4" xfId="415"/>
    <cellStyle name="Normal 4 4 2" xfId="416"/>
    <cellStyle name="Normal 4 5" xfId="417"/>
    <cellStyle name="Normal 4 5 2" xfId="418"/>
    <cellStyle name="Normal 4 6" xfId="419"/>
    <cellStyle name="Normal 4 6 2" xfId="420"/>
    <cellStyle name="Normal 4 7" xfId="421"/>
    <cellStyle name="Normal 4 7 2" xfId="422"/>
    <cellStyle name="Normal 4 8" xfId="423"/>
    <cellStyle name="Normal 4 8 2" xfId="424"/>
    <cellStyle name="Normal 4 9" xfId="425"/>
    <cellStyle name="Normal 4 9 2" xfId="426"/>
    <cellStyle name="Normal 5" xfId="427"/>
    <cellStyle name="Normal 5 2" xfId="428"/>
    <cellStyle name="Normal 5 2 2" xfId="429"/>
    <cellStyle name="Normal 5 2 2 2" xfId="430"/>
    <cellStyle name="Normal 5 3" xfId="431"/>
    <cellStyle name="Normal 5 3 2" xfId="432"/>
    <cellStyle name="Normal 5 4" xfId="433"/>
    <cellStyle name="Normal 5 4 2" xfId="434"/>
    <cellStyle name="Normal 5 5" xfId="435"/>
    <cellStyle name="Normal 5 5 2" xfId="436"/>
    <cellStyle name="Normal 5 6" xfId="437"/>
    <cellStyle name="Normal 5 6 2" xfId="438"/>
    <cellStyle name="Normal 5 7" xfId="439"/>
    <cellStyle name="Normal 5 7 2" xfId="440"/>
    <cellStyle name="Normal 6" xfId="441"/>
    <cellStyle name="Normal 6 2" xfId="442"/>
    <cellStyle name="Normal 6 2 2" xfId="443"/>
    <cellStyle name="Normal 6 3" xfId="444"/>
    <cellStyle name="Normal 6 3 2" xfId="445"/>
    <cellStyle name="Normal 6 4" xfId="446"/>
    <cellStyle name="Normal 6 4 2" xfId="447"/>
    <cellStyle name="Normal 6 5" xfId="448"/>
    <cellStyle name="Normal 6 5 2" xfId="449"/>
    <cellStyle name="Normal 6 6" xfId="450"/>
    <cellStyle name="Normal 6 6 2" xfId="451"/>
    <cellStyle name="Normal 6 7" xfId="452"/>
    <cellStyle name="Normal 6 7 2" xfId="453"/>
    <cellStyle name="Normal 6 8" xfId="454"/>
    <cellStyle name="Normal 6 8 2" xfId="455"/>
    <cellStyle name="Normal 6 9" xfId="456"/>
    <cellStyle name="Normal 7" xfId="457"/>
    <cellStyle name="Normal 7 2" xfId="458"/>
    <cellStyle name="Normal 7 2 2" xfId="459"/>
    <cellStyle name="Normal 7 3" xfId="460"/>
    <cellStyle name="Normal 7 3 2" xfId="461"/>
    <cellStyle name="Normal 7 4" xfId="462"/>
    <cellStyle name="Normal 7 4 2" xfId="463"/>
    <cellStyle name="Normal 7 5" xfId="464"/>
    <cellStyle name="Normal 7 5 2" xfId="465"/>
    <cellStyle name="Normal 7 6" xfId="466"/>
    <cellStyle name="Normal 7 6 2" xfId="467"/>
    <cellStyle name="Normal 7 7" xfId="468"/>
    <cellStyle name="Normal 7 7 2" xfId="469"/>
    <cellStyle name="Normal 7 8" xfId="470"/>
    <cellStyle name="Normal 7 8 2" xfId="471"/>
    <cellStyle name="Normal 7 9" xfId="472"/>
    <cellStyle name="Normal 8" xfId="473"/>
    <cellStyle name="Normal 8 2" xfId="474"/>
    <cellStyle name="Normal 8 2 2" xfId="475"/>
    <cellStyle name="Normal 8 3" xfId="476"/>
    <cellStyle name="Normal 9" xfId="477"/>
    <cellStyle name="Normal 9 2" xfId="478"/>
    <cellStyle name="Normal 9 2 2" xfId="479"/>
    <cellStyle name="Normal 9 2 4 4" xfId="480"/>
    <cellStyle name="Normal 9 3" xfId="481"/>
    <cellStyle name="Nota" xfId="482"/>
    <cellStyle name="Nota 2" xfId="483"/>
    <cellStyle name="Nota 2 2" xfId="484"/>
    <cellStyle name="Nota 2 2 2" xfId="485"/>
    <cellStyle name="Nota 2 2 2 2" xfId="486"/>
    <cellStyle name="Nota 2 2 3" xfId="487"/>
    <cellStyle name="Nota 2 3" xfId="488"/>
    <cellStyle name="Nota 2 3 2" xfId="489"/>
    <cellStyle name="Nota 2 4" xfId="490"/>
    <cellStyle name="Nota 2 4 2" xfId="491"/>
    <cellStyle name="Nota 2 5" xfId="492"/>
    <cellStyle name="Nota 3" xfId="493"/>
    <cellStyle name="Nota 4" xfId="494"/>
    <cellStyle name="Note 2" xfId="495"/>
    <cellStyle name="Numeração" xfId="496"/>
    <cellStyle name="Output" xfId="497"/>
    <cellStyle name="Percent 2" xfId="498"/>
    <cellStyle name="Percent" xfId="499"/>
    <cellStyle name="Porcentagem 2" xfId="500"/>
    <cellStyle name="Porcentagem 2 2" xfId="501"/>
    <cellStyle name="Porcentagem 2 2 2" xfId="502"/>
    <cellStyle name="Porcentagem 2 3" xfId="503"/>
    <cellStyle name="Porcentagem 2 4" xfId="504"/>
    <cellStyle name="Porcentagem 3" xfId="505"/>
    <cellStyle name="Porcentagem 3 2" xfId="506"/>
    <cellStyle name="Porcentagem 3 2 2" xfId="507"/>
    <cellStyle name="Porcentagem 3 3" xfId="508"/>
    <cellStyle name="Porcentagem 3 3 2" xfId="509"/>
    <cellStyle name="Porcentagem 3 4" xfId="510"/>
    <cellStyle name="Porcentagem 4" xfId="511"/>
    <cellStyle name="Porcentagem 4 2" xfId="512"/>
    <cellStyle name="Porcentagem 4 2 2" xfId="513"/>
    <cellStyle name="Porcentagem 4 3" xfId="514"/>
    <cellStyle name="Porcentagem 5" xfId="515"/>
    <cellStyle name="Porcentagem 5 2" xfId="516"/>
    <cellStyle name="Porcentagem 5 2 2" xfId="517"/>
    <cellStyle name="Porcentagem 5 3" xfId="518"/>
    <cellStyle name="Porcentagem 6" xfId="519"/>
    <cellStyle name="Porcentagem 7" xfId="520"/>
    <cellStyle name="Porcentagem 8" xfId="521"/>
    <cellStyle name="Porcentagem 9" xfId="522"/>
    <cellStyle name="Saída" xfId="523"/>
    <cellStyle name="Saída 2" xfId="524"/>
    <cellStyle name="Saída 2 2" xfId="525"/>
    <cellStyle name="Saída 3" xfId="526"/>
    <cellStyle name="Comma" xfId="527"/>
    <cellStyle name="Comma [0]" xfId="528"/>
    <cellStyle name="Separador de milhares 13" xfId="529"/>
    <cellStyle name="Separador de milhares 14" xfId="530"/>
    <cellStyle name="Separador de milhares 2" xfId="531"/>
    <cellStyle name="Separador de milhares 2 2" xfId="532"/>
    <cellStyle name="Separador de milhares 2 2 2" xfId="533"/>
    <cellStyle name="Separador de milhares 2 2 3" xfId="534"/>
    <cellStyle name="Separador de milhares 2 2 4" xfId="535"/>
    <cellStyle name="Separador de milhares 2 2 4 2" xfId="536"/>
    <cellStyle name="Separador de milhares 2 3" xfId="537"/>
    <cellStyle name="Separador de milhares 2 3 2" xfId="538"/>
    <cellStyle name="Separador de milhares 2 4" xfId="539"/>
    <cellStyle name="Separador de milhares 3" xfId="540"/>
    <cellStyle name="Separador de milhares 3 2" xfId="541"/>
    <cellStyle name="Separador de milhares 3 2 2" xfId="542"/>
    <cellStyle name="Separador de milhares 3 3" xfId="543"/>
    <cellStyle name="Separador de milhares 3 3 2" xfId="544"/>
    <cellStyle name="Separador de milhares 3 4" xfId="545"/>
    <cellStyle name="Separador de milhares 3 4 2" xfId="546"/>
    <cellStyle name="Separador de milhares 4" xfId="547"/>
    <cellStyle name="Separador de milhares 4 2" xfId="548"/>
    <cellStyle name="Separador de milhares 4 2 2" xfId="549"/>
    <cellStyle name="Separador de milhares 4 3" xfId="550"/>
    <cellStyle name="Separador de milhares 5" xfId="551"/>
    <cellStyle name="Separador de milhares 5 2" xfId="552"/>
    <cellStyle name="Separador de milhares 6" xfId="553"/>
    <cellStyle name="Separador de milhares 6 2" xfId="554"/>
    <cellStyle name="Separador de milhares 6 2 2" xfId="555"/>
    <cellStyle name="Separador de milhares 6 3" xfId="556"/>
    <cellStyle name="Separador de milhares 7" xfId="557"/>
    <cellStyle name="Separador de milhares 7 2" xfId="558"/>
    <cellStyle name="Separador de milhares 7 2 2" xfId="559"/>
    <cellStyle name="Separador de milhares 7 3" xfId="560"/>
    <cellStyle name="Separador de milhares 8" xfId="561"/>
    <cellStyle name="Separador de milhares 9" xfId="562"/>
    <cellStyle name="SUBTOTAIS" xfId="563"/>
    <cellStyle name="TableStyleLight1" xfId="564"/>
    <cellStyle name="TableStyleLight1 2" xfId="565"/>
    <cellStyle name="Texto de Aviso" xfId="566"/>
    <cellStyle name="Texto de Aviso 2" xfId="567"/>
    <cellStyle name="Texto de Aviso 3" xfId="568"/>
    <cellStyle name="Texto de Aviso 4" xfId="569"/>
    <cellStyle name="Texto Explicativo" xfId="570"/>
    <cellStyle name="Texto Explicativo 2" xfId="571"/>
    <cellStyle name="Texto Explicativo 3" xfId="572"/>
    <cellStyle name="Title" xfId="573"/>
    <cellStyle name="Título" xfId="574"/>
    <cellStyle name="Título 1" xfId="575"/>
    <cellStyle name="Título 1 1" xfId="576"/>
    <cellStyle name="Título 1 2" xfId="577"/>
    <cellStyle name="Título 2" xfId="578"/>
    <cellStyle name="Título 2 2" xfId="579"/>
    <cellStyle name="Título 3" xfId="580"/>
    <cellStyle name="Título 3 2" xfId="581"/>
    <cellStyle name="Título 4" xfId="582"/>
    <cellStyle name="Título 4 2" xfId="583"/>
    <cellStyle name="Título 5" xfId="584"/>
    <cellStyle name="Título 5 2" xfId="585"/>
    <cellStyle name="Título 5 3" xfId="586"/>
    <cellStyle name="Título 6" xfId="587"/>
    <cellStyle name="titulos" xfId="588"/>
    <cellStyle name="Totais" xfId="589"/>
    <cellStyle name="Total" xfId="590"/>
    <cellStyle name="Total 2" xfId="591"/>
    <cellStyle name="Total 2 2" xfId="592"/>
    <cellStyle name="Total 3" xfId="593"/>
    <cellStyle name="Total 4" xfId="594"/>
    <cellStyle name="TOTAL GERAL" xfId="595"/>
    <cellStyle name="Total Item" xfId="596"/>
    <cellStyle name="Verificar Célula" xfId="597"/>
    <cellStyle name="Vírgula 10" xfId="598"/>
    <cellStyle name="Vírgula 2" xfId="599"/>
    <cellStyle name="Vírgula 2 2" xfId="600"/>
    <cellStyle name="Vírgula 2 2 2" xfId="601"/>
    <cellStyle name="Vírgula 2 2 2 2" xfId="602"/>
    <cellStyle name="Vírgula 2 2 3" xfId="603"/>
    <cellStyle name="Vírgula 2 3" xfId="604"/>
    <cellStyle name="Vírgula 2 3 2" xfId="605"/>
    <cellStyle name="Vírgula 2 4" xfId="606"/>
    <cellStyle name="Vírgula 2 4 2" xfId="607"/>
    <cellStyle name="Vírgula 2 4 2 2" xfId="608"/>
    <cellStyle name="Vírgula 2 4 3" xfId="609"/>
    <cellStyle name="Vírgula 2 5" xfId="610"/>
    <cellStyle name="Vírgula 2 5 2" xfId="611"/>
    <cellStyle name="Vírgula 2 5 2 2" xfId="612"/>
    <cellStyle name="Vírgula 2 5 3" xfId="613"/>
    <cellStyle name="Vírgula 2 6" xfId="614"/>
    <cellStyle name="Vírgula 2 6 2" xfId="615"/>
    <cellStyle name="Vírgula 2 7" xfId="616"/>
    <cellStyle name="Vírgula 3" xfId="617"/>
    <cellStyle name="Vírgula 3 2" xfId="618"/>
    <cellStyle name="Vírgula 3 2 2" xfId="619"/>
    <cellStyle name="Vírgula 3 2 2 2" xfId="620"/>
    <cellStyle name="Vírgula 3 2 3" xfId="621"/>
    <cellStyle name="Vírgula 3 3" xfId="622"/>
    <cellStyle name="Vírgula 3 3 2" xfId="623"/>
    <cellStyle name="Vírgula 3 4" xfId="624"/>
    <cellStyle name="Vírgula 4" xfId="625"/>
    <cellStyle name="Vírgula 5" xfId="626"/>
    <cellStyle name="Vírgula 6" xfId="627"/>
    <cellStyle name="Vírgula 7" xfId="628"/>
    <cellStyle name="Vírgula 8" xfId="629"/>
    <cellStyle name="Vírgula 9" xfId="630"/>
    <cellStyle name="Währung" xfId="631"/>
  </cellStyles>
  <dxfs count="3">
    <dxf>
      <fill>
        <patternFill patternType="solid">
          <bgColor theme="0"/>
        </patternFill>
      </fill>
      <border>
        <left style="hair"/>
        <right style="hair"/>
        <top style="thin"/>
        <bottom style="thin"/>
      </border>
    </dxf>
    <dxf>
      <fill>
        <patternFill>
          <bgColor theme="9" tint="0.7999799847602844"/>
        </patternFill>
      </fill>
      <border>
        <left style="hair"/>
        <right style="hair"/>
        <top style="thin"/>
        <bottom style="thin"/>
      </border>
    </dxf>
    <dxf>
      <font>
        <b/>
        <i val="0"/>
        <color theme="0"/>
      </font>
      <fill>
        <patternFill>
          <bgColor theme="0" tint="-0.4999699890613556"/>
        </patternFill>
      </fill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MEMORIA DE CALCULO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352425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485775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2</xdr:col>
      <xdr:colOff>5238750</xdr:colOff>
      <xdr:row>24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63627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0</xdr:rowOff>
    </xdr:from>
    <xdr:to>
      <xdr:col>6</xdr:col>
      <xdr:colOff>1371600</xdr:colOff>
      <xdr:row>25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581275"/>
          <a:ext cx="35433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7.57421875" style="0" customWidth="1"/>
    <col min="2" max="2" width="10.7109375" style="0" bestFit="1" customWidth="1"/>
    <col min="3" max="3" width="11.140625" style="0" bestFit="1" customWidth="1"/>
    <col min="4" max="4" width="57.57421875" style="0" customWidth="1"/>
    <col min="5" max="5" width="6.421875" style="0" bestFit="1" customWidth="1"/>
    <col min="6" max="6" width="10.7109375" style="0" customWidth="1"/>
    <col min="7" max="7" width="12.7109375" style="0" customWidth="1"/>
    <col min="8" max="8" width="12.7109375" style="0" hidden="1" customWidth="1"/>
    <col min="9" max="9" width="12.7109375" style="0" customWidth="1"/>
    <col min="10" max="10" width="15.7109375" style="0" customWidth="1"/>
  </cols>
  <sheetData>
    <row r="1" spans="1:10" s="35" customFormat="1" ht="15">
      <c r="A1" s="419" t="s">
        <v>288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s="35" customFormat="1" ht="15.75" customHeight="1">
      <c r="A2" s="422" t="s">
        <v>289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0" s="35" customFormat="1" ht="15.75" customHeight="1">
      <c r="A3" s="425" t="s">
        <v>290</v>
      </c>
      <c r="B3" s="426"/>
      <c r="C3" s="426"/>
      <c r="D3" s="426"/>
      <c r="E3" s="426"/>
      <c r="F3" s="426"/>
      <c r="G3" s="426"/>
      <c r="H3" s="426"/>
      <c r="I3" s="426"/>
      <c r="J3" s="427"/>
    </row>
    <row r="4" spans="1:10" ht="15.75" customHeight="1">
      <c r="A4" s="425" t="s">
        <v>291</v>
      </c>
      <c r="B4" s="426"/>
      <c r="C4" s="426"/>
      <c r="D4" s="426"/>
      <c r="E4" s="426"/>
      <c r="F4" s="426"/>
      <c r="G4" s="426"/>
      <c r="H4" s="426"/>
      <c r="I4" s="426"/>
      <c r="J4" s="427"/>
    </row>
    <row r="5" spans="1:10" ht="15.75" thickBot="1">
      <c r="A5" s="428"/>
      <c r="B5" s="429"/>
      <c r="C5" s="429"/>
      <c r="D5" s="429"/>
      <c r="E5" s="429"/>
      <c r="F5" s="429"/>
      <c r="G5" s="429"/>
      <c r="H5" s="429"/>
      <c r="I5" s="429"/>
      <c r="J5" s="430"/>
    </row>
    <row r="6" spans="1:10" ht="16.5" thickBot="1">
      <c r="A6" s="431" t="s">
        <v>292</v>
      </c>
      <c r="B6" s="432"/>
      <c r="C6" s="432"/>
      <c r="D6" s="432"/>
      <c r="E6" s="432"/>
      <c r="F6" s="432"/>
      <c r="G6" s="432"/>
      <c r="H6" s="432"/>
      <c r="I6" s="432"/>
      <c r="J6" s="433"/>
    </row>
    <row r="7" spans="1:10" ht="15">
      <c r="A7" s="404" t="s">
        <v>293</v>
      </c>
      <c r="B7" s="400"/>
      <c r="C7" s="400"/>
      <c r="D7" s="400"/>
      <c r="E7" s="400"/>
      <c r="F7" s="405"/>
      <c r="G7" s="399" t="s">
        <v>296</v>
      </c>
      <c r="H7" s="400"/>
      <c r="I7" s="400"/>
      <c r="J7" s="401"/>
    </row>
    <row r="8" spans="1:10" ht="26.25" customHeight="1">
      <c r="A8" s="406" t="s">
        <v>298</v>
      </c>
      <c r="B8" s="407"/>
      <c r="C8" s="407"/>
      <c r="D8" s="407"/>
      <c r="E8" s="407"/>
      <c r="F8" s="408"/>
      <c r="G8" s="402" t="s">
        <v>297</v>
      </c>
      <c r="H8" s="395"/>
      <c r="I8" s="395"/>
      <c r="J8" s="403"/>
    </row>
    <row r="9" spans="1:10" ht="15">
      <c r="A9" s="394" t="s">
        <v>299</v>
      </c>
      <c r="B9" s="395"/>
      <c r="C9" s="395"/>
      <c r="D9" s="395"/>
      <c r="E9" s="395"/>
      <c r="F9" s="396"/>
      <c r="G9" s="391"/>
      <c r="H9" s="392"/>
      <c r="I9" s="392"/>
      <c r="J9" s="393"/>
    </row>
    <row r="10" spans="1:10" ht="15">
      <c r="A10" s="394" t="s">
        <v>510</v>
      </c>
      <c r="B10" s="395"/>
      <c r="C10" s="395"/>
      <c r="D10" s="395"/>
      <c r="E10" s="395"/>
      <c r="F10" s="396"/>
      <c r="G10" s="391" t="s">
        <v>294</v>
      </c>
      <c r="H10" s="392"/>
      <c r="I10" s="392"/>
      <c r="J10" s="393"/>
    </row>
    <row r="11" spans="1:10" ht="15">
      <c r="A11" s="394" t="s">
        <v>300</v>
      </c>
      <c r="B11" s="395"/>
      <c r="C11" s="395"/>
      <c r="D11" s="395"/>
      <c r="E11" s="395"/>
      <c r="F11" s="396"/>
      <c r="G11" s="397" t="s">
        <v>516</v>
      </c>
      <c r="H11" s="412" t="s">
        <v>514</v>
      </c>
      <c r="I11" s="397" t="s">
        <v>515</v>
      </c>
      <c r="J11" s="372" t="s">
        <v>295</v>
      </c>
    </row>
    <row r="12" spans="1:10" ht="15.75" thickBot="1">
      <c r="A12" s="409" t="s">
        <v>301</v>
      </c>
      <c r="B12" s="410"/>
      <c r="C12" s="410"/>
      <c r="D12" s="410"/>
      <c r="E12" s="410"/>
      <c r="F12" s="411"/>
      <c r="G12" s="398"/>
      <c r="H12" s="413"/>
      <c r="I12" s="398"/>
      <c r="J12" s="371">
        <v>0.2403</v>
      </c>
    </row>
    <row r="13" spans="1:10" ht="36">
      <c r="A13" s="57" t="s">
        <v>0</v>
      </c>
      <c r="B13" s="58" t="s">
        <v>1</v>
      </c>
      <c r="C13" s="59" t="s">
        <v>2</v>
      </c>
      <c r="D13" s="60" t="s">
        <v>3</v>
      </c>
      <c r="E13" s="59" t="s">
        <v>4</v>
      </c>
      <c r="F13" s="59" t="s">
        <v>5</v>
      </c>
      <c r="G13" s="60" t="s">
        <v>6</v>
      </c>
      <c r="H13" s="60" t="s">
        <v>7</v>
      </c>
      <c r="I13" s="60" t="s">
        <v>8</v>
      </c>
      <c r="J13" s="61" t="s">
        <v>9</v>
      </c>
    </row>
    <row r="14" spans="1:10" ht="15">
      <c r="A14" s="62">
        <v>1</v>
      </c>
      <c r="B14" s="63"/>
      <c r="C14" s="63"/>
      <c r="D14" s="64" t="s">
        <v>10</v>
      </c>
      <c r="E14" s="65" t="s">
        <v>11</v>
      </c>
      <c r="F14" s="66"/>
      <c r="G14" s="67" t="s">
        <v>11</v>
      </c>
      <c r="H14" s="68" t="s">
        <v>11</v>
      </c>
      <c r="I14" s="68" t="s">
        <v>11</v>
      </c>
      <c r="J14" s="69"/>
    </row>
    <row r="15" spans="1:10" ht="15">
      <c r="A15" s="12" t="s">
        <v>12</v>
      </c>
      <c r="B15" s="1" t="s">
        <v>13</v>
      </c>
      <c r="C15" s="1" t="s">
        <v>14</v>
      </c>
      <c r="D15" s="2" t="s">
        <v>15</v>
      </c>
      <c r="E15" s="3" t="s">
        <v>16</v>
      </c>
      <c r="F15" s="4">
        <v>1</v>
      </c>
      <c r="G15" s="369">
        <v>18384.07</v>
      </c>
      <c r="H15" s="370">
        <v>18384.07</v>
      </c>
      <c r="I15" s="370">
        <v>22801.99048349132</v>
      </c>
      <c r="J15" s="13">
        <v>22801.99048349132</v>
      </c>
    </row>
    <row r="16" spans="1:10" ht="15">
      <c r="A16" s="12" t="s">
        <v>17</v>
      </c>
      <c r="B16" s="1" t="s">
        <v>13</v>
      </c>
      <c r="C16" s="1" t="s">
        <v>14</v>
      </c>
      <c r="D16" s="2" t="s">
        <v>18</v>
      </c>
      <c r="E16" s="3" t="s">
        <v>16</v>
      </c>
      <c r="F16" s="4">
        <v>1</v>
      </c>
      <c r="G16" s="369">
        <v>103140.21459999999</v>
      </c>
      <c r="H16" s="370">
        <v>103140.21459999999</v>
      </c>
      <c r="I16" s="370">
        <v>127926.08991232367</v>
      </c>
      <c r="J16" s="13">
        <v>127926.08991232367</v>
      </c>
    </row>
    <row r="17" spans="1:10" ht="15">
      <c r="A17" s="12" t="s">
        <v>19</v>
      </c>
      <c r="B17" s="1" t="s">
        <v>13</v>
      </c>
      <c r="C17" s="1" t="s">
        <v>14</v>
      </c>
      <c r="D17" s="2" t="s">
        <v>20</v>
      </c>
      <c r="E17" s="3" t="s">
        <v>16</v>
      </c>
      <c r="F17" s="4">
        <v>6</v>
      </c>
      <c r="G17" s="369">
        <v>26208.610000000004</v>
      </c>
      <c r="H17" s="370">
        <v>157251.66000000003</v>
      </c>
      <c r="I17" s="370">
        <v>32506.86468260486</v>
      </c>
      <c r="J17" s="13">
        <v>195041.18809562916</v>
      </c>
    </row>
    <row r="18" spans="1:10" ht="15">
      <c r="A18" s="12" t="s">
        <v>21</v>
      </c>
      <c r="B18" s="1" t="s">
        <v>13</v>
      </c>
      <c r="C18" s="1" t="s">
        <v>14</v>
      </c>
      <c r="D18" s="2" t="s">
        <v>22</v>
      </c>
      <c r="E18" s="3" t="s">
        <v>16</v>
      </c>
      <c r="F18" s="4">
        <v>6</v>
      </c>
      <c r="G18" s="369">
        <v>89721.06</v>
      </c>
      <c r="H18" s="370">
        <v>538326.36</v>
      </c>
      <c r="I18" s="370">
        <v>111282.14569944271</v>
      </c>
      <c r="J18" s="13">
        <v>667692.8741966563</v>
      </c>
    </row>
    <row r="19" spans="1:10" ht="15">
      <c r="A19" s="12" t="s">
        <v>23</v>
      </c>
      <c r="B19" s="1" t="s">
        <v>13</v>
      </c>
      <c r="C19" s="1" t="s">
        <v>14</v>
      </c>
      <c r="D19" s="2" t="s">
        <v>24</v>
      </c>
      <c r="E19" s="3" t="s">
        <v>16</v>
      </c>
      <c r="F19" s="4">
        <v>1</v>
      </c>
      <c r="G19" s="369">
        <v>216000</v>
      </c>
      <c r="H19" s="370">
        <v>216000</v>
      </c>
      <c r="I19" s="370">
        <v>267907.48427492526</v>
      </c>
      <c r="J19" s="13">
        <v>267907.48427492526</v>
      </c>
    </row>
    <row r="20" spans="1:10" ht="15">
      <c r="A20" s="416" t="s">
        <v>511</v>
      </c>
      <c r="B20" s="417"/>
      <c r="C20" s="417"/>
      <c r="D20" s="417"/>
      <c r="E20" s="417"/>
      <c r="F20" s="417"/>
      <c r="G20" s="417"/>
      <c r="H20" s="417"/>
      <c r="I20" s="418"/>
      <c r="J20" s="367">
        <f>SUM(J15:J19)</f>
        <v>1281369.6269630257</v>
      </c>
    </row>
    <row r="21" spans="1:10" ht="15">
      <c r="A21" s="62">
        <v>2</v>
      </c>
      <c r="B21" s="63"/>
      <c r="C21" s="63"/>
      <c r="D21" s="64" t="s">
        <v>25</v>
      </c>
      <c r="E21" s="65" t="s">
        <v>11</v>
      </c>
      <c r="F21" s="66"/>
      <c r="G21" s="67" t="s">
        <v>11</v>
      </c>
      <c r="H21" s="68" t="s">
        <v>11</v>
      </c>
      <c r="I21" s="68" t="s">
        <v>11</v>
      </c>
      <c r="J21" s="69"/>
    </row>
    <row r="22" spans="1:10" ht="15">
      <c r="A22" s="77" t="s">
        <v>26</v>
      </c>
      <c r="B22" s="78"/>
      <c r="C22" s="78"/>
      <c r="D22" s="79" t="s">
        <v>27</v>
      </c>
      <c r="E22" s="80" t="s">
        <v>11</v>
      </c>
      <c r="F22" s="81"/>
      <c r="G22" s="82" t="s">
        <v>11</v>
      </c>
      <c r="H22" s="83" t="s">
        <v>11</v>
      </c>
      <c r="I22" s="83" t="s">
        <v>11</v>
      </c>
      <c r="J22" s="84"/>
    </row>
    <row r="23" spans="1:10" ht="48">
      <c r="A23" s="12" t="s">
        <v>28</v>
      </c>
      <c r="B23" s="1">
        <v>43333</v>
      </c>
      <c r="C23" s="1" t="s">
        <v>29</v>
      </c>
      <c r="D23" s="2" t="s">
        <v>30</v>
      </c>
      <c r="E23" s="3" t="s">
        <v>31</v>
      </c>
      <c r="F23" s="4">
        <v>66284</v>
      </c>
      <c r="G23" s="5">
        <v>0.27</v>
      </c>
      <c r="H23" s="6">
        <v>17896.68</v>
      </c>
      <c r="I23" s="6">
        <v>0.33488435534365657</v>
      </c>
      <c r="J23" s="13">
        <v>22197.474609598932</v>
      </c>
    </row>
    <row r="24" spans="1:10" ht="24">
      <c r="A24" s="12" t="s">
        <v>32</v>
      </c>
      <c r="B24" s="1">
        <v>40108</v>
      </c>
      <c r="C24" s="1" t="s">
        <v>29</v>
      </c>
      <c r="D24" s="2" t="s">
        <v>33</v>
      </c>
      <c r="E24" s="3" t="s">
        <v>34</v>
      </c>
      <c r="F24" s="4">
        <v>100</v>
      </c>
      <c r="G24" s="5">
        <v>24.52</v>
      </c>
      <c r="H24" s="6">
        <v>2452</v>
      </c>
      <c r="I24" s="6">
        <v>30.41246071491281</v>
      </c>
      <c r="J24" s="13">
        <v>3041.2460714912813</v>
      </c>
    </row>
    <row r="25" spans="1:10" ht="36">
      <c r="A25" s="12" t="s">
        <v>35</v>
      </c>
      <c r="B25" s="1">
        <v>40148</v>
      </c>
      <c r="C25" s="1" t="s">
        <v>29</v>
      </c>
      <c r="D25" s="2" t="s">
        <v>36</v>
      </c>
      <c r="E25" s="3" t="s">
        <v>37</v>
      </c>
      <c r="F25" s="4">
        <v>8169.33875</v>
      </c>
      <c r="G25" s="5" t="s">
        <v>38</v>
      </c>
      <c r="H25" s="6">
        <v>42398.8681125</v>
      </c>
      <c r="I25" s="6">
        <v>6.437221497161399</v>
      </c>
      <c r="J25" s="13">
        <v>52587.843019093634</v>
      </c>
    </row>
    <row r="26" spans="1:10" ht="36">
      <c r="A26" s="12" t="s">
        <v>39</v>
      </c>
      <c r="B26" s="1">
        <v>40149</v>
      </c>
      <c r="C26" s="1" t="s">
        <v>29</v>
      </c>
      <c r="D26" s="2" t="s">
        <v>40</v>
      </c>
      <c r="E26" s="3" t="s">
        <v>37</v>
      </c>
      <c r="F26" s="4">
        <v>7988.58875</v>
      </c>
      <c r="G26" s="5">
        <v>5.92</v>
      </c>
      <c r="H26" s="6">
        <v>47292.4454</v>
      </c>
      <c r="I26" s="6">
        <v>7.34264956901647</v>
      </c>
      <c r="J26" s="13">
        <v>58657.40774223732</v>
      </c>
    </row>
    <row r="27" spans="1:10" ht="36">
      <c r="A27" s="12" t="s">
        <v>41</v>
      </c>
      <c r="B27" s="1">
        <v>40150</v>
      </c>
      <c r="C27" s="1" t="s">
        <v>29</v>
      </c>
      <c r="D27" s="2" t="s">
        <v>42</v>
      </c>
      <c r="E27" s="3" t="s">
        <v>37</v>
      </c>
      <c r="F27" s="4">
        <v>8040.81875</v>
      </c>
      <c r="G27" s="5">
        <v>6.58</v>
      </c>
      <c r="H27" s="6">
        <v>52908.587375</v>
      </c>
      <c r="I27" s="6">
        <v>8.16125577096763</v>
      </c>
      <c r="J27" s="13">
        <v>65623.17842674223</v>
      </c>
    </row>
    <row r="28" spans="1:10" ht="36">
      <c r="A28" s="12" t="s">
        <v>43</v>
      </c>
      <c r="B28" s="1">
        <v>40151</v>
      </c>
      <c r="C28" s="1" t="s">
        <v>29</v>
      </c>
      <c r="D28" s="2" t="s">
        <v>44</v>
      </c>
      <c r="E28" s="3" t="s">
        <v>37</v>
      </c>
      <c r="F28" s="4">
        <v>8504.658749999999</v>
      </c>
      <c r="G28" s="5">
        <v>6.92</v>
      </c>
      <c r="H28" s="6">
        <v>58852.23854999999</v>
      </c>
      <c r="I28" s="6">
        <v>8.582961996215198</v>
      </c>
      <c r="J28" s="13">
        <v>72995.16284202904</v>
      </c>
    </row>
    <row r="29" spans="1:10" ht="36">
      <c r="A29" s="12" t="s">
        <v>45</v>
      </c>
      <c r="B29" s="1">
        <v>40152</v>
      </c>
      <c r="C29" s="1" t="s">
        <v>29</v>
      </c>
      <c r="D29" s="2" t="s">
        <v>46</v>
      </c>
      <c r="E29" s="3" t="s">
        <v>37</v>
      </c>
      <c r="F29" s="4">
        <v>8681.32875</v>
      </c>
      <c r="G29" s="5">
        <v>7.22</v>
      </c>
      <c r="H29" s="6">
        <v>62679.193575000005</v>
      </c>
      <c r="I29" s="6">
        <v>8.955055724374816</v>
      </c>
      <c r="J29" s="13">
        <v>77741.78271786717</v>
      </c>
    </row>
    <row r="30" spans="1:10" ht="36">
      <c r="A30" s="12" t="s">
        <v>47</v>
      </c>
      <c r="B30" s="1">
        <v>40153</v>
      </c>
      <c r="C30" s="1" t="s">
        <v>29</v>
      </c>
      <c r="D30" s="2" t="s">
        <v>48</v>
      </c>
      <c r="E30" s="3" t="s">
        <v>37</v>
      </c>
      <c r="F30" s="4">
        <v>8583.248749999999</v>
      </c>
      <c r="G30" s="5">
        <v>7.82</v>
      </c>
      <c r="H30" s="6">
        <v>67121.00522499999</v>
      </c>
      <c r="I30" s="6">
        <v>9.699243180694053</v>
      </c>
      <c r="J30" s="13">
        <v>83251.01690663824</v>
      </c>
    </row>
    <row r="31" spans="1:10" ht="36">
      <c r="A31" s="12" t="s">
        <v>49</v>
      </c>
      <c r="B31" s="1">
        <v>40154</v>
      </c>
      <c r="C31" s="1" t="s">
        <v>29</v>
      </c>
      <c r="D31" s="2" t="s">
        <v>50</v>
      </c>
      <c r="E31" s="3" t="s">
        <v>37</v>
      </c>
      <c r="F31" s="4">
        <v>8530.95875</v>
      </c>
      <c r="G31" s="5">
        <v>8.13</v>
      </c>
      <c r="H31" s="6">
        <v>69356.69463750001</v>
      </c>
      <c r="I31" s="6">
        <v>10.08374003312566</v>
      </c>
      <c r="J31" s="13">
        <v>86023.97026831863</v>
      </c>
    </row>
    <row r="32" spans="1:10" ht="36">
      <c r="A32" s="12" t="s">
        <v>51</v>
      </c>
      <c r="B32" s="1">
        <v>40155</v>
      </c>
      <c r="C32" s="1" t="s">
        <v>29</v>
      </c>
      <c r="D32" s="2" t="s">
        <v>52</v>
      </c>
      <c r="E32" s="3" t="s">
        <v>37</v>
      </c>
      <c r="F32" s="4">
        <v>7707.68875</v>
      </c>
      <c r="G32" s="5">
        <v>8.74</v>
      </c>
      <c r="H32" s="6">
        <v>67365.19967500001</v>
      </c>
      <c r="I32" s="6">
        <v>10.840330613716883</v>
      </c>
      <c r="J32" s="13">
        <v>83553.89431762623</v>
      </c>
    </row>
    <row r="33" spans="1:10" ht="15">
      <c r="A33" s="12" t="s">
        <v>53</v>
      </c>
      <c r="B33" s="1">
        <v>40242</v>
      </c>
      <c r="C33" s="1" t="s">
        <v>29</v>
      </c>
      <c r="D33" s="2" t="s">
        <v>54</v>
      </c>
      <c r="E33" s="3" t="s">
        <v>37</v>
      </c>
      <c r="F33" s="4">
        <v>7718.906</v>
      </c>
      <c r="G33" s="5">
        <v>4.65</v>
      </c>
      <c r="H33" s="6">
        <v>35892.9129</v>
      </c>
      <c r="I33" s="6">
        <v>5.767452786474085</v>
      </c>
      <c r="J33" s="13">
        <v>44518.425918231536</v>
      </c>
    </row>
    <row r="34" spans="1:10" ht="15">
      <c r="A34" s="12" t="s">
        <v>55</v>
      </c>
      <c r="B34" s="1">
        <v>40241</v>
      </c>
      <c r="C34" s="1" t="s">
        <v>29</v>
      </c>
      <c r="D34" s="2" t="s">
        <v>56</v>
      </c>
      <c r="E34" s="3" t="s">
        <v>37</v>
      </c>
      <c r="F34" s="4">
        <v>2135.99</v>
      </c>
      <c r="G34" s="5">
        <v>2</v>
      </c>
      <c r="H34" s="6">
        <v>4271.98</v>
      </c>
      <c r="I34" s="6">
        <v>2.480624854397456</v>
      </c>
      <c r="J34" s="13">
        <v>5298.589882744422</v>
      </c>
    </row>
    <row r="35" spans="1:10" ht="15">
      <c r="A35" s="12" t="s">
        <v>57</v>
      </c>
      <c r="B35" s="1">
        <v>40249</v>
      </c>
      <c r="C35" s="1" t="s">
        <v>29</v>
      </c>
      <c r="D35" s="2" t="s">
        <v>58</v>
      </c>
      <c r="E35" s="3" t="s">
        <v>37</v>
      </c>
      <c r="F35" s="4">
        <v>31145.449999999997</v>
      </c>
      <c r="G35" s="5">
        <v>2.49</v>
      </c>
      <c r="H35" s="6">
        <v>77552.1705</v>
      </c>
      <c r="I35" s="6">
        <v>3.088377943724833</v>
      </c>
      <c r="J35" s="13">
        <v>96188.92082738459</v>
      </c>
    </row>
    <row r="36" spans="1:10" ht="15">
      <c r="A36" s="12" t="s">
        <v>59</v>
      </c>
      <c r="B36" s="1">
        <v>40251</v>
      </c>
      <c r="C36" s="1" t="s">
        <v>29</v>
      </c>
      <c r="D36" s="2" t="s">
        <v>60</v>
      </c>
      <c r="E36" s="3" t="s">
        <v>37</v>
      </c>
      <c r="F36" s="4">
        <v>22246.75</v>
      </c>
      <c r="G36" s="5">
        <v>2.83</v>
      </c>
      <c r="H36" s="6">
        <v>62958.3025</v>
      </c>
      <c r="I36" s="6">
        <v>3.5100841689724005</v>
      </c>
      <c r="J36" s="13">
        <v>78087.96498608675</v>
      </c>
    </row>
    <row r="37" spans="1:10" ht="24">
      <c r="A37" s="12" t="s">
        <v>61</v>
      </c>
      <c r="B37" s="1">
        <v>40221</v>
      </c>
      <c r="C37" s="1" t="s">
        <v>29</v>
      </c>
      <c r="D37" s="2" t="s">
        <v>62</v>
      </c>
      <c r="E37" s="3" t="s">
        <v>37</v>
      </c>
      <c r="F37" s="4">
        <v>427.88800000000003</v>
      </c>
      <c r="G37" s="5">
        <v>325.63</v>
      </c>
      <c r="H37" s="6">
        <v>139333.16944</v>
      </c>
      <c r="I37" s="6">
        <v>403.8829356687218</v>
      </c>
      <c r="J37" s="13">
        <v>172816.66157741804</v>
      </c>
    </row>
    <row r="38" spans="1:10" ht="36">
      <c r="A38" s="12" t="s">
        <v>63</v>
      </c>
      <c r="B38" s="1">
        <v>40978</v>
      </c>
      <c r="C38" s="1" t="s">
        <v>29</v>
      </c>
      <c r="D38" s="2" t="s">
        <v>64</v>
      </c>
      <c r="E38" s="3" t="s">
        <v>31</v>
      </c>
      <c r="F38" s="4">
        <v>376</v>
      </c>
      <c r="G38" s="5">
        <v>7.91</v>
      </c>
      <c r="H38" s="6">
        <v>2974.16</v>
      </c>
      <c r="I38" s="6">
        <v>9.810871299141938</v>
      </c>
      <c r="J38" s="13">
        <v>3688.8876084773688</v>
      </c>
    </row>
    <row r="39" spans="1:10" ht="24">
      <c r="A39" s="12" t="s">
        <v>65</v>
      </c>
      <c r="B39" s="1" t="s">
        <v>66</v>
      </c>
      <c r="C39" s="1" t="s">
        <v>67</v>
      </c>
      <c r="D39" s="2" t="s">
        <v>68</v>
      </c>
      <c r="E39" s="3" t="s">
        <v>69</v>
      </c>
      <c r="F39" s="4">
        <v>21394.4</v>
      </c>
      <c r="G39" s="5">
        <v>0.675</v>
      </c>
      <c r="H39" s="6">
        <v>14441.220000000001</v>
      </c>
      <c r="I39" s="6">
        <v>0.8372108883591415</v>
      </c>
      <c r="J39" s="13">
        <v>17911.624629910817</v>
      </c>
    </row>
    <row r="40" spans="1:10" s="53" customFormat="1" ht="15">
      <c r="A40" s="12"/>
      <c r="B40" s="1"/>
      <c r="C40" s="1"/>
      <c r="D40" s="376" t="s">
        <v>517</v>
      </c>
      <c r="E40" s="3"/>
      <c r="F40" s="4"/>
      <c r="G40" s="5"/>
      <c r="H40" s="6"/>
      <c r="I40" s="6"/>
      <c r="J40" s="367">
        <v>1024184.05</v>
      </c>
    </row>
    <row r="41" spans="1:10" ht="15">
      <c r="A41" s="12"/>
      <c r="B41" s="1"/>
      <c r="C41" s="1"/>
      <c r="D41" s="2" t="s">
        <v>11</v>
      </c>
      <c r="E41" s="3"/>
      <c r="F41" s="4"/>
      <c r="G41" s="5"/>
      <c r="H41" s="6"/>
      <c r="I41" s="6"/>
      <c r="J41" s="13"/>
    </row>
    <row r="42" spans="1:10" s="85" customFormat="1" ht="15">
      <c r="A42" s="77" t="s">
        <v>70</v>
      </c>
      <c r="B42" s="78"/>
      <c r="C42" s="78"/>
      <c r="D42" s="79" t="s">
        <v>71</v>
      </c>
      <c r="E42" s="80" t="s">
        <v>11</v>
      </c>
      <c r="F42" s="81"/>
      <c r="G42" s="82" t="s">
        <v>11</v>
      </c>
      <c r="H42" s="83" t="s">
        <v>11</v>
      </c>
      <c r="I42" s="83" t="s">
        <v>11</v>
      </c>
      <c r="J42" s="84"/>
    </row>
    <row r="43" spans="1:10" s="380" customFormat="1" ht="24">
      <c r="A43" s="388" t="s">
        <v>72</v>
      </c>
      <c r="B43" s="70" t="s">
        <v>532</v>
      </c>
      <c r="C43" s="70" t="s">
        <v>212</v>
      </c>
      <c r="D43" s="71" t="s">
        <v>534</v>
      </c>
      <c r="E43" s="72" t="s">
        <v>31</v>
      </c>
      <c r="F43" s="73">
        <v>30546.14</v>
      </c>
      <c r="G43" s="74">
        <v>1.13</v>
      </c>
      <c r="H43" s="75">
        <v>25658.757599999997</v>
      </c>
      <c r="I43" s="75">
        <f>G43*1.2403</f>
        <v>1.4015389999999999</v>
      </c>
      <c r="J43" s="76">
        <f>F43*I43</f>
        <v>42811.60650946</v>
      </c>
    </row>
    <row r="44" spans="1:10" s="381" customFormat="1" ht="36">
      <c r="A44" s="388" t="s">
        <v>73</v>
      </c>
      <c r="B44" s="70" t="s">
        <v>529</v>
      </c>
      <c r="C44" s="70" t="s">
        <v>67</v>
      </c>
      <c r="D44" s="71" t="s">
        <v>75</v>
      </c>
      <c r="E44" s="72" t="s">
        <v>37</v>
      </c>
      <c r="F44" s="73">
        <v>3783.13</v>
      </c>
      <c r="G44" s="74">
        <v>62.63</v>
      </c>
      <c r="H44" s="75">
        <v>185411.2013</v>
      </c>
      <c r="I44" s="75">
        <v>77.67</v>
      </c>
      <c r="J44" s="76">
        <v>293835.71</v>
      </c>
    </row>
    <row r="45" spans="1:10" s="381" customFormat="1" ht="24">
      <c r="A45" s="388" t="s">
        <v>76</v>
      </c>
      <c r="B45" s="70" t="s">
        <v>77</v>
      </c>
      <c r="C45" s="70" t="s">
        <v>67</v>
      </c>
      <c r="D45" s="71" t="s">
        <v>78</v>
      </c>
      <c r="E45" s="72" t="s">
        <v>69</v>
      </c>
      <c r="F45" s="73">
        <v>189156.5</v>
      </c>
      <c r="G45" s="74">
        <v>0.9900000000000001</v>
      </c>
      <c r="H45" s="75">
        <v>187264.93500000003</v>
      </c>
      <c r="I45" s="75">
        <v>1.227909302926741</v>
      </c>
      <c r="J45" s="76">
        <v>232267.02605906207</v>
      </c>
    </row>
    <row r="46" spans="1:10" s="380" customFormat="1" ht="24">
      <c r="A46" s="388" t="s">
        <v>79</v>
      </c>
      <c r="B46" s="70" t="s">
        <v>533</v>
      </c>
      <c r="C46" s="70" t="s">
        <v>212</v>
      </c>
      <c r="D46" s="71" t="s">
        <v>535</v>
      </c>
      <c r="E46" s="72" t="s">
        <v>37</v>
      </c>
      <c r="F46" s="73">
        <v>4390.51</v>
      </c>
      <c r="G46" s="74">
        <v>77.11</v>
      </c>
      <c r="H46" s="75">
        <v>215178.8951</v>
      </c>
      <c r="I46" s="75">
        <f>G46*1.2403</f>
        <v>95.639533</v>
      </c>
      <c r="J46" s="76">
        <f>F46*I46</f>
        <v>419906.32603183005</v>
      </c>
    </row>
    <row r="47" spans="1:10" s="381" customFormat="1" ht="24">
      <c r="A47" s="388" t="s">
        <v>80</v>
      </c>
      <c r="B47" s="70" t="s">
        <v>81</v>
      </c>
      <c r="C47" s="70" t="s">
        <v>67</v>
      </c>
      <c r="D47" s="71" t="s">
        <v>82</v>
      </c>
      <c r="E47" s="72" t="s">
        <v>69</v>
      </c>
      <c r="F47" s="73">
        <v>219525.5</v>
      </c>
      <c r="G47" s="74">
        <v>0.9900000000000001</v>
      </c>
      <c r="H47" s="75">
        <v>217330.24500000002</v>
      </c>
      <c r="I47" s="75">
        <v>1.227909302926741</v>
      </c>
      <c r="J47" s="76">
        <v>269557.4036796443</v>
      </c>
    </row>
    <row r="48" spans="1:10" s="380" customFormat="1" ht="15">
      <c r="A48" s="388" t="s">
        <v>83</v>
      </c>
      <c r="B48" s="70" t="s">
        <v>538</v>
      </c>
      <c r="C48" s="70" t="s">
        <v>212</v>
      </c>
      <c r="D48" s="71" t="s">
        <v>536</v>
      </c>
      <c r="E48" s="72" t="s">
        <v>31</v>
      </c>
      <c r="F48" s="73">
        <v>29270.039999999997</v>
      </c>
      <c r="G48" s="74">
        <v>4.87</v>
      </c>
      <c r="H48" s="75">
        <v>7024.809599999999</v>
      </c>
      <c r="I48" s="75">
        <f>G48*1.2403</f>
        <v>6.040261</v>
      </c>
      <c r="J48" s="76">
        <f>F48*I48</f>
        <v>176798.68108043997</v>
      </c>
    </row>
    <row r="49" spans="1:10" s="380" customFormat="1" ht="15">
      <c r="A49" s="388" t="s">
        <v>84</v>
      </c>
      <c r="B49" s="70" t="s">
        <v>539</v>
      </c>
      <c r="C49" s="70" t="s">
        <v>212</v>
      </c>
      <c r="D49" s="71" t="s">
        <v>537</v>
      </c>
      <c r="E49" s="72" t="s">
        <v>31</v>
      </c>
      <c r="F49" s="73">
        <v>59916.579999999994</v>
      </c>
      <c r="G49" s="74">
        <v>1.26</v>
      </c>
      <c r="H49" s="75">
        <v>9586.6528</v>
      </c>
      <c r="I49" s="75">
        <f>G49*1.2403</f>
        <v>1.562778</v>
      </c>
      <c r="J49" s="76">
        <f>F49*I49</f>
        <v>93636.31305924</v>
      </c>
    </row>
    <row r="50" spans="1:10" s="380" customFormat="1" ht="60">
      <c r="A50" s="388" t="s">
        <v>85</v>
      </c>
      <c r="B50" s="70" t="s">
        <v>541</v>
      </c>
      <c r="C50" s="70" t="s">
        <v>410</v>
      </c>
      <c r="D50" s="71" t="s">
        <v>540</v>
      </c>
      <c r="E50" s="72" t="s">
        <v>37</v>
      </c>
      <c r="F50" s="73">
        <v>2646.97</v>
      </c>
      <c r="G50" s="74">
        <v>458.63</v>
      </c>
      <c r="H50" s="75">
        <v>541755.3498999999</v>
      </c>
      <c r="I50" s="75">
        <f>G50*1.2403</f>
        <v>568.838789</v>
      </c>
      <c r="J50" s="76">
        <f>F50*I50</f>
        <v>1505699.20931933</v>
      </c>
    </row>
    <row r="51" spans="1:10" s="381" customFormat="1" ht="24">
      <c r="A51" s="388" t="s">
        <v>86</v>
      </c>
      <c r="B51" s="70" t="s">
        <v>87</v>
      </c>
      <c r="C51" s="70" t="s">
        <v>67</v>
      </c>
      <c r="D51" s="389" t="s">
        <v>88</v>
      </c>
      <c r="E51" s="72" t="s">
        <v>69</v>
      </c>
      <c r="F51" s="73">
        <v>47645.46</v>
      </c>
      <c r="G51" s="74">
        <v>1.36</v>
      </c>
      <c r="H51" s="75">
        <v>64797.825600000004</v>
      </c>
      <c r="I51" s="75">
        <v>1.6868249009902703</v>
      </c>
      <c r="J51" s="76">
        <v>80369.54834713587</v>
      </c>
    </row>
    <row r="52" spans="1:10" s="381" customFormat="1" ht="24">
      <c r="A52" s="388" t="s">
        <v>89</v>
      </c>
      <c r="B52" s="70" t="s">
        <v>90</v>
      </c>
      <c r="C52" s="70" t="s">
        <v>67</v>
      </c>
      <c r="D52" s="389" t="s">
        <v>91</v>
      </c>
      <c r="E52" s="72" t="s">
        <v>69</v>
      </c>
      <c r="F52" s="73">
        <v>178829.29319999996</v>
      </c>
      <c r="G52" s="74">
        <v>0.675</v>
      </c>
      <c r="H52" s="75">
        <v>120709.77290999999</v>
      </c>
      <c r="I52" s="75">
        <v>0.8372108883591415</v>
      </c>
      <c r="J52" s="76">
        <v>149717.83142460935</v>
      </c>
    </row>
    <row r="53" spans="1:10" s="381" customFormat="1" ht="24">
      <c r="A53" s="388" t="s">
        <v>92</v>
      </c>
      <c r="B53" s="70" t="s">
        <v>93</v>
      </c>
      <c r="C53" s="70" t="s">
        <v>67</v>
      </c>
      <c r="D53" s="71" t="s">
        <v>94</v>
      </c>
      <c r="E53" s="72" t="s">
        <v>69</v>
      </c>
      <c r="F53" s="73">
        <v>16930.020119999997</v>
      </c>
      <c r="G53" s="74">
        <v>0.675</v>
      </c>
      <c r="H53" s="75">
        <v>11427.763581</v>
      </c>
      <c r="I53" s="75">
        <v>0.8372108883591415</v>
      </c>
      <c r="J53" s="76">
        <v>14173.997184603337</v>
      </c>
    </row>
    <row r="54" spans="1:10" s="381" customFormat="1" ht="15">
      <c r="A54" s="388" t="s">
        <v>95</v>
      </c>
      <c r="B54" s="70">
        <v>41211</v>
      </c>
      <c r="C54" s="70" t="s">
        <v>29</v>
      </c>
      <c r="D54" s="71" t="s">
        <v>96</v>
      </c>
      <c r="E54" s="72" t="s">
        <v>37</v>
      </c>
      <c r="F54" s="73">
        <v>2552.21</v>
      </c>
      <c r="G54" s="74">
        <v>6.29</v>
      </c>
      <c r="H54" s="75">
        <v>16053.4009</v>
      </c>
      <c r="I54" s="75">
        <v>7.80156516708</v>
      </c>
      <c r="J54" s="76">
        <v>19911.232635073247</v>
      </c>
    </row>
    <row r="55" spans="1:10" s="380" customFormat="1" ht="15">
      <c r="A55" s="388" t="s">
        <v>97</v>
      </c>
      <c r="B55" s="70" t="s">
        <v>544</v>
      </c>
      <c r="C55" s="70" t="s">
        <v>212</v>
      </c>
      <c r="D55" s="71" t="s">
        <v>545</v>
      </c>
      <c r="E55" s="72" t="s">
        <v>69</v>
      </c>
      <c r="F55" s="73">
        <v>45939.78</v>
      </c>
      <c r="G55" s="74">
        <v>1.3</v>
      </c>
      <c r="H55" s="75">
        <v>55127.736</v>
      </c>
      <c r="I55" s="75">
        <f>G55*1.2403</f>
        <v>1.61239</v>
      </c>
      <c r="J55" s="76">
        <f>F55*I55</f>
        <v>74072.84187419999</v>
      </c>
    </row>
    <row r="56" spans="1:10" s="53" customFormat="1" ht="15">
      <c r="A56" s="388"/>
      <c r="B56" s="70"/>
      <c r="C56" s="70"/>
      <c r="D56" s="390" t="s">
        <v>518</v>
      </c>
      <c r="E56" s="72"/>
      <c r="F56" s="73"/>
      <c r="G56" s="74"/>
      <c r="H56" s="75"/>
      <c r="I56" s="75"/>
      <c r="J56" s="84">
        <f>SUM(J43:J55)</f>
        <v>3372757.7272046288</v>
      </c>
    </row>
    <row r="57" spans="1:10" ht="15">
      <c r="A57" s="12"/>
      <c r="B57" s="1"/>
      <c r="C57" s="1"/>
      <c r="D57" s="2" t="s">
        <v>11</v>
      </c>
      <c r="E57" s="3" t="s">
        <v>11</v>
      </c>
      <c r="F57" s="4"/>
      <c r="G57" s="5" t="s">
        <v>11</v>
      </c>
      <c r="H57" s="6" t="s">
        <v>11</v>
      </c>
      <c r="I57" s="6" t="s">
        <v>11</v>
      </c>
      <c r="J57" s="13" t="s">
        <v>11</v>
      </c>
    </row>
    <row r="58" spans="1:10" s="85" customFormat="1" ht="24">
      <c r="A58" s="77" t="s">
        <v>99</v>
      </c>
      <c r="B58" s="78"/>
      <c r="C58" s="78"/>
      <c r="D58" s="79" t="s">
        <v>101</v>
      </c>
      <c r="E58" s="80" t="s">
        <v>11</v>
      </c>
      <c r="F58" s="81"/>
      <c r="G58" s="82" t="s">
        <v>11</v>
      </c>
      <c r="H58" s="83" t="s">
        <v>11</v>
      </c>
      <c r="I58" s="83" t="s">
        <v>11</v>
      </c>
      <c r="J58" s="84"/>
    </row>
    <row r="59" spans="1:10" ht="15">
      <c r="A59" s="12" t="s">
        <v>546</v>
      </c>
      <c r="B59" s="1">
        <v>41376</v>
      </c>
      <c r="C59" s="1" t="s">
        <v>29</v>
      </c>
      <c r="D59" s="2" t="s">
        <v>102</v>
      </c>
      <c r="E59" s="8" t="s">
        <v>103</v>
      </c>
      <c r="F59" s="4">
        <v>129573.44399999997</v>
      </c>
      <c r="G59" s="5">
        <v>0.42</v>
      </c>
      <c r="H59" s="6">
        <v>54420.846479999986</v>
      </c>
      <c r="I59" s="6">
        <v>0.48299999999999993</v>
      </c>
      <c r="J59" s="13">
        <v>62583.97345199998</v>
      </c>
    </row>
    <row r="60" spans="1:10" ht="15">
      <c r="A60" s="12" t="s">
        <v>547</v>
      </c>
      <c r="B60" s="1">
        <v>41376</v>
      </c>
      <c r="C60" s="1" t="s">
        <v>29</v>
      </c>
      <c r="D60" s="2" t="s">
        <v>104</v>
      </c>
      <c r="E60" s="8" t="s">
        <v>103</v>
      </c>
      <c r="F60" s="4">
        <v>12293.416799999999</v>
      </c>
      <c r="G60" s="5">
        <v>0.42</v>
      </c>
      <c r="H60" s="6">
        <v>5163.2350559999995</v>
      </c>
      <c r="I60" s="6">
        <v>0.48299999999999993</v>
      </c>
      <c r="J60" s="13">
        <v>5937.720314399999</v>
      </c>
    </row>
    <row r="61" spans="1:10" ht="15">
      <c r="A61" s="12" t="s">
        <v>548</v>
      </c>
      <c r="B61" s="1">
        <v>41376</v>
      </c>
      <c r="C61" s="1" t="s">
        <v>29</v>
      </c>
      <c r="D61" s="2" t="s">
        <v>105</v>
      </c>
      <c r="E61" s="8" t="s">
        <v>103</v>
      </c>
      <c r="F61" s="4">
        <v>8388.3212</v>
      </c>
      <c r="G61" s="5">
        <v>0.42</v>
      </c>
      <c r="H61" s="6">
        <v>3523.094904</v>
      </c>
      <c r="I61" s="6">
        <v>0.48299999999999993</v>
      </c>
      <c r="J61" s="13">
        <v>4051.5591395999995</v>
      </c>
    </row>
    <row r="62" spans="1:10" s="53" customFormat="1" ht="15">
      <c r="A62" s="12"/>
      <c r="B62" s="1"/>
      <c r="C62" s="1"/>
      <c r="D62" s="376" t="s">
        <v>519</v>
      </c>
      <c r="E62" s="3"/>
      <c r="F62" s="4"/>
      <c r="G62" s="5"/>
      <c r="H62" s="6"/>
      <c r="I62" s="6"/>
      <c r="J62" s="367">
        <v>72573.25</v>
      </c>
    </row>
    <row r="63" spans="1:10" ht="15">
      <c r="A63" s="12"/>
      <c r="B63" s="1"/>
      <c r="C63" s="1"/>
      <c r="D63" s="2" t="s">
        <v>11</v>
      </c>
      <c r="E63" s="3" t="s">
        <v>11</v>
      </c>
      <c r="F63" s="4"/>
      <c r="G63" s="5" t="s">
        <v>11</v>
      </c>
      <c r="H63" s="6" t="s">
        <v>11</v>
      </c>
      <c r="I63" s="6" t="s">
        <v>11</v>
      </c>
      <c r="J63" s="13" t="s">
        <v>11</v>
      </c>
    </row>
    <row r="64" spans="1:10" s="85" customFormat="1" ht="15">
      <c r="A64" s="77" t="s">
        <v>100</v>
      </c>
      <c r="B64" s="78"/>
      <c r="C64" s="78"/>
      <c r="D64" s="79" t="s">
        <v>107</v>
      </c>
      <c r="E64" s="80" t="s">
        <v>11</v>
      </c>
      <c r="F64" s="81"/>
      <c r="G64" s="82" t="s">
        <v>11</v>
      </c>
      <c r="H64" s="83" t="s">
        <v>11</v>
      </c>
      <c r="I64" s="83" t="s">
        <v>11</v>
      </c>
      <c r="J64" s="84"/>
    </row>
    <row r="65" spans="1:10" ht="15">
      <c r="A65" s="12" t="s">
        <v>549</v>
      </c>
      <c r="B65" s="1" t="s">
        <v>109</v>
      </c>
      <c r="C65" s="1" t="s">
        <v>29</v>
      </c>
      <c r="D65" s="2" t="s">
        <v>110</v>
      </c>
      <c r="E65" s="8" t="s">
        <v>37</v>
      </c>
      <c r="F65" s="4">
        <v>20</v>
      </c>
      <c r="G65" s="5">
        <v>237.05</v>
      </c>
      <c r="H65" s="6">
        <v>4741</v>
      </c>
      <c r="I65" s="6">
        <v>294.0160608674585</v>
      </c>
      <c r="J65" s="13">
        <v>5880.32121734917</v>
      </c>
    </row>
    <row r="66" spans="1:10" ht="24">
      <c r="A66" s="12" t="s">
        <v>550</v>
      </c>
      <c r="B66" s="1" t="s">
        <v>112</v>
      </c>
      <c r="C66" s="1" t="s">
        <v>29</v>
      </c>
      <c r="D66" s="2" t="s">
        <v>113</v>
      </c>
      <c r="E66" s="3" t="s">
        <v>37</v>
      </c>
      <c r="F66" s="4">
        <v>137.65</v>
      </c>
      <c r="G66" s="5">
        <v>143.22</v>
      </c>
      <c r="H66" s="6">
        <v>19714.233</v>
      </c>
      <c r="I66" s="6">
        <v>177.63754582340184</v>
      </c>
      <c r="J66" s="13">
        <v>24451.808182591263</v>
      </c>
    </row>
    <row r="67" spans="1:10" ht="36">
      <c r="A67" s="12" t="s">
        <v>551</v>
      </c>
      <c r="B67" s="1" t="s">
        <v>115</v>
      </c>
      <c r="C67" s="1" t="s">
        <v>67</v>
      </c>
      <c r="D67" s="2" t="s">
        <v>116</v>
      </c>
      <c r="E67" s="3" t="s">
        <v>37</v>
      </c>
      <c r="F67" s="4">
        <v>157.65</v>
      </c>
      <c r="G67" s="5">
        <v>166.272</v>
      </c>
      <c r="H67" s="6">
        <v>26212.7808</v>
      </c>
      <c r="I67" s="6">
        <v>206.2292278951869</v>
      </c>
      <c r="J67" s="13">
        <v>32512.037777676218</v>
      </c>
    </row>
    <row r="68" spans="1:10" ht="24">
      <c r="A68" s="12" t="s">
        <v>552</v>
      </c>
      <c r="B68" s="1" t="s">
        <v>87</v>
      </c>
      <c r="C68" s="1" t="s">
        <v>67</v>
      </c>
      <c r="D68" s="2" t="s">
        <v>88</v>
      </c>
      <c r="E68" s="8" t="s">
        <v>69</v>
      </c>
      <c r="F68" s="4">
        <v>2837.7000000000003</v>
      </c>
      <c r="G68" s="5">
        <v>1.36</v>
      </c>
      <c r="H68" s="6">
        <v>3859.272000000001</v>
      </c>
      <c r="I68" s="6">
        <v>1.6868249009902703</v>
      </c>
      <c r="J68" s="13">
        <v>4786.70302154009</v>
      </c>
    </row>
    <row r="69" spans="1:10" ht="24">
      <c r="A69" s="12" t="s">
        <v>553</v>
      </c>
      <c r="B69" s="1" t="s">
        <v>90</v>
      </c>
      <c r="C69" s="1" t="s">
        <v>67</v>
      </c>
      <c r="D69" s="7" t="s">
        <v>91</v>
      </c>
      <c r="E69" s="8" t="s">
        <v>69</v>
      </c>
      <c r="F69" s="4">
        <v>10650.833999999999</v>
      </c>
      <c r="G69" s="5">
        <v>0.675</v>
      </c>
      <c r="H69" s="6">
        <v>7189.31295</v>
      </c>
      <c r="I69" s="6">
        <v>0.8372108883591415</v>
      </c>
      <c r="J69" s="13">
        <v>8916.994194905747</v>
      </c>
    </row>
    <row r="70" spans="1:10" ht="24">
      <c r="A70" s="12" t="s">
        <v>554</v>
      </c>
      <c r="B70" s="1" t="s">
        <v>93</v>
      </c>
      <c r="C70" s="1" t="s">
        <v>67</v>
      </c>
      <c r="D70" s="2" t="s">
        <v>94</v>
      </c>
      <c r="E70" s="8" t="s">
        <v>69</v>
      </c>
      <c r="F70" s="4">
        <v>1008.3293999999999</v>
      </c>
      <c r="G70" s="5">
        <v>0.675</v>
      </c>
      <c r="H70" s="6">
        <v>680.622345</v>
      </c>
      <c r="I70" s="6">
        <v>0.8372108883591415</v>
      </c>
      <c r="J70" s="13">
        <v>844.18435273264</v>
      </c>
    </row>
    <row r="71" spans="1:10" s="53" customFormat="1" ht="15">
      <c r="A71" s="12"/>
      <c r="B71" s="1"/>
      <c r="C71" s="1"/>
      <c r="D71" s="376" t="s">
        <v>520</v>
      </c>
      <c r="E71" s="3"/>
      <c r="F71" s="4"/>
      <c r="G71" s="5"/>
      <c r="H71" s="6"/>
      <c r="I71" s="6"/>
      <c r="J71" s="367">
        <v>77392.05</v>
      </c>
    </row>
    <row r="72" spans="1:10" ht="15">
      <c r="A72" s="12"/>
      <c r="B72" s="1"/>
      <c r="C72" s="1"/>
      <c r="D72" s="2"/>
      <c r="E72" s="3"/>
      <c r="F72" s="4"/>
      <c r="G72" s="5"/>
      <c r="H72" s="6"/>
      <c r="I72" s="6"/>
      <c r="J72" s="13"/>
    </row>
    <row r="73" spans="1:10" s="85" customFormat="1" ht="15">
      <c r="A73" s="77" t="s">
        <v>106</v>
      </c>
      <c r="B73" s="78"/>
      <c r="C73" s="78"/>
      <c r="D73" s="79" t="s">
        <v>121</v>
      </c>
      <c r="E73" s="80" t="s">
        <v>11</v>
      </c>
      <c r="F73" s="81"/>
      <c r="G73" s="82" t="s">
        <v>11</v>
      </c>
      <c r="H73" s="83" t="s">
        <v>11</v>
      </c>
      <c r="I73" s="83" t="s">
        <v>11</v>
      </c>
      <c r="J73" s="84"/>
    </row>
    <row r="74" spans="1:10" ht="36">
      <c r="A74" s="12" t="s">
        <v>108</v>
      </c>
      <c r="B74" s="1">
        <v>40269</v>
      </c>
      <c r="C74" s="1" t="s">
        <v>29</v>
      </c>
      <c r="D74" s="2" t="s">
        <v>123</v>
      </c>
      <c r="E74" s="3" t="s">
        <v>124</v>
      </c>
      <c r="F74" s="4">
        <v>139</v>
      </c>
      <c r="G74" s="5">
        <v>159.06</v>
      </c>
      <c r="H74" s="6">
        <v>22109.34</v>
      </c>
      <c r="I74" s="6">
        <v>197.28409467022968</v>
      </c>
      <c r="J74" s="13">
        <v>27422.489159161923</v>
      </c>
    </row>
    <row r="75" spans="1:10" ht="36">
      <c r="A75" s="12" t="s">
        <v>111</v>
      </c>
      <c r="B75" s="1">
        <v>40271</v>
      </c>
      <c r="C75" s="1" t="s">
        <v>29</v>
      </c>
      <c r="D75" s="2" t="s">
        <v>126</v>
      </c>
      <c r="E75" s="3" t="s">
        <v>124</v>
      </c>
      <c r="F75" s="4">
        <v>2636</v>
      </c>
      <c r="G75" s="5">
        <v>384.06</v>
      </c>
      <c r="H75" s="6">
        <v>1012382.16</v>
      </c>
      <c r="I75" s="6">
        <v>476.35439078994347</v>
      </c>
      <c r="J75" s="13">
        <v>1255670.174122291</v>
      </c>
    </row>
    <row r="76" spans="1:10" ht="36">
      <c r="A76" s="12" t="s">
        <v>114</v>
      </c>
      <c r="B76" s="1" t="s">
        <v>128</v>
      </c>
      <c r="C76" s="1" t="s">
        <v>29</v>
      </c>
      <c r="D76" s="2" t="s">
        <v>129</v>
      </c>
      <c r="E76" s="3" t="s">
        <v>34</v>
      </c>
      <c r="F76" s="4">
        <v>7</v>
      </c>
      <c r="G76" s="5">
        <v>1290.31</v>
      </c>
      <c r="H76" s="6">
        <v>9032.17</v>
      </c>
      <c r="I76" s="6">
        <v>1600.3875279387908</v>
      </c>
      <c r="J76" s="13">
        <v>11202.712695571536</v>
      </c>
    </row>
    <row r="77" spans="1:10" ht="60">
      <c r="A77" s="12" t="s">
        <v>117</v>
      </c>
      <c r="B77" s="1" t="s">
        <v>131</v>
      </c>
      <c r="C77" s="1" t="s">
        <v>29</v>
      </c>
      <c r="D77" s="2" t="s">
        <v>132</v>
      </c>
      <c r="E77" s="3" t="s">
        <v>124</v>
      </c>
      <c r="F77" s="4">
        <v>25</v>
      </c>
      <c r="G77" s="5">
        <v>5257.66</v>
      </c>
      <c r="H77" s="6">
        <v>131441.5</v>
      </c>
      <c r="I77" s="6">
        <v>6521.1410359856645</v>
      </c>
      <c r="J77" s="13">
        <v>163028.52589964162</v>
      </c>
    </row>
    <row r="78" spans="1:10" ht="60">
      <c r="A78" s="12" t="s">
        <v>118</v>
      </c>
      <c r="B78" s="1" t="s">
        <v>134</v>
      </c>
      <c r="C78" s="1" t="s">
        <v>29</v>
      </c>
      <c r="D78" s="2" t="s">
        <v>135</v>
      </c>
      <c r="E78" s="3" t="s">
        <v>34</v>
      </c>
      <c r="F78" s="4">
        <v>2</v>
      </c>
      <c r="G78" s="5">
        <v>5890.05</v>
      </c>
      <c r="H78" s="6">
        <v>11780.1</v>
      </c>
      <c r="I78" s="6">
        <v>7305.5022118218685</v>
      </c>
      <c r="J78" s="13">
        <v>14611.004423643737</v>
      </c>
    </row>
    <row r="79" spans="1:10" ht="24">
      <c r="A79" s="12" t="s">
        <v>119</v>
      </c>
      <c r="B79" s="1" t="s">
        <v>137</v>
      </c>
      <c r="C79" s="1" t="s">
        <v>29</v>
      </c>
      <c r="D79" s="2" t="s">
        <v>138</v>
      </c>
      <c r="E79" s="3" t="s">
        <v>124</v>
      </c>
      <c r="F79" s="4">
        <v>560</v>
      </c>
      <c r="G79" s="5">
        <v>24.96</v>
      </c>
      <c r="H79" s="6">
        <v>13977.6</v>
      </c>
      <c r="I79" s="6">
        <v>30.958198182880253</v>
      </c>
      <c r="J79" s="13">
        <v>17336.59098241294</v>
      </c>
    </row>
    <row r="80" spans="1:10" ht="36">
      <c r="A80" s="12" t="s">
        <v>555</v>
      </c>
      <c r="B80" s="1" t="s">
        <v>140</v>
      </c>
      <c r="C80" s="1" t="s">
        <v>29</v>
      </c>
      <c r="D80" s="2" t="s">
        <v>141</v>
      </c>
      <c r="E80" s="3" t="s">
        <v>124</v>
      </c>
      <c r="F80" s="4">
        <v>480</v>
      </c>
      <c r="G80" s="5">
        <v>73.05</v>
      </c>
      <c r="H80" s="6">
        <v>35064</v>
      </c>
      <c r="I80" s="6">
        <v>90.60482280686708</v>
      </c>
      <c r="J80" s="13">
        <v>43490.314947296196</v>
      </c>
    </row>
    <row r="81" spans="1:10" ht="15">
      <c r="A81" s="12" t="s">
        <v>556</v>
      </c>
      <c r="B81" s="1" t="s">
        <v>143</v>
      </c>
      <c r="C81" s="1" t="s">
        <v>144</v>
      </c>
      <c r="D81" s="2" t="s">
        <v>145</v>
      </c>
      <c r="E81" s="3" t="s">
        <v>34</v>
      </c>
      <c r="F81" s="4">
        <v>13</v>
      </c>
      <c r="G81" s="5">
        <v>234.05</v>
      </c>
      <c r="H81" s="6">
        <v>3042.65</v>
      </c>
      <c r="I81" s="6">
        <v>290.2951235858623</v>
      </c>
      <c r="J81" s="13">
        <v>3773.8366066162102</v>
      </c>
    </row>
    <row r="82" spans="1:10" ht="24">
      <c r="A82" s="12" t="s">
        <v>557</v>
      </c>
      <c r="B82" s="1">
        <v>42283</v>
      </c>
      <c r="C82" s="1" t="s">
        <v>29</v>
      </c>
      <c r="D82" s="9" t="s">
        <v>146</v>
      </c>
      <c r="E82" s="10" t="s">
        <v>31</v>
      </c>
      <c r="F82" s="4">
        <v>7556.05</v>
      </c>
      <c r="G82" s="5">
        <v>32.09</v>
      </c>
      <c r="H82" s="5">
        <v>242473.64450000002</v>
      </c>
      <c r="I82" s="6">
        <v>39.801625788807186</v>
      </c>
      <c r="J82" s="13">
        <v>300743.07454151654</v>
      </c>
    </row>
    <row r="83" spans="1:10" ht="24">
      <c r="A83" s="12" t="s">
        <v>558</v>
      </c>
      <c r="B83" s="1" t="s">
        <v>147</v>
      </c>
      <c r="C83" s="1" t="s">
        <v>29</v>
      </c>
      <c r="D83" s="2" t="s">
        <v>148</v>
      </c>
      <c r="E83" s="3" t="s">
        <v>37</v>
      </c>
      <c r="F83" s="4">
        <v>8435.2</v>
      </c>
      <c r="G83" s="5">
        <v>7.91</v>
      </c>
      <c r="H83" s="6">
        <v>66722.432</v>
      </c>
      <c r="I83" s="6">
        <v>9.810871299141938</v>
      </c>
      <c r="J83" s="13">
        <v>82756.66158252208</v>
      </c>
    </row>
    <row r="84" spans="1:10" ht="15">
      <c r="A84" s="12" t="s">
        <v>559</v>
      </c>
      <c r="B84" s="1" t="s">
        <v>149</v>
      </c>
      <c r="C84" s="1" t="s">
        <v>29</v>
      </c>
      <c r="D84" s="2" t="s">
        <v>150</v>
      </c>
      <c r="E84" s="3" t="s">
        <v>31</v>
      </c>
      <c r="F84" s="4">
        <v>4217.6</v>
      </c>
      <c r="G84" s="5">
        <v>2.84</v>
      </c>
      <c r="H84" s="6">
        <v>11977.984</v>
      </c>
      <c r="I84" s="6">
        <v>3.5224872932443874</v>
      </c>
      <c r="J84" s="13">
        <v>14856.44240798753</v>
      </c>
    </row>
    <row r="85" spans="1:10" ht="15">
      <c r="A85" s="12" t="s">
        <v>560</v>
      </c>
      <c r="B85" s="1" t="s">
        <v>151</v>
      </c>
      <c r="C85" s="1" t="s">
        <v>29</v>
      </c>
      <c r="D85" s="2" t="s">
        <v>152</v>
      </c>
      <c r="E85" s="3" t="s">
        <v>37</v>
      </c>
      <c r="F85" s="4">
        <v>2811.7333333333336</v>
      </c>
      <c r="G85" s="5">
        <v>26.74</v>
      </c>
      <c r="H85" s="6">
        <v>75185.74933333334</v>
      </c>
      <c r="I85" s="6">
        <v>33.16595430329399</v>
      </c>
      <c r="J85" s="13">
        <v>93253.81924638183</v>
      </c>
    </row>
    <row r="86" spans="1:10" ht="24">
      <c r="A86" s="12" t="s">
        <v>561</v>
      </c>
      <c r="B86" s="1" t="s">
        <v>153</v>
      </c>
      <c r="C86" s="1" t="s">
        <v>29</v>
      </c>
      <c r="D86" s="2" t="s">
        <v>154</v>
      </c>
      <c r="E86" s="3" t="s">
        <v>37</v>
      </c>
      <c r="F86" s="4">
        <v>2000</v>
      </c>
      <c r="G86" s="5">
        <v>96.53</v>
      </c>
      <c r="H86" s="6">
        <v>193060</v>
      </c>
      <c r="I86" s="6">
        <v>119.72735859749322</v>
      </c>
      <c r="J86" s="13">
        <v>239454.71719498644</v>
      </c>
    </row>
    <row r="87" spans="1:10" ht="24">
      <c r="A87" s="12" t="s">
        <v>562</v>
      </c>
      <c r="B87" s="1" t="s">
        <v>66</v>
      </c>
      <c r="C87" s="1" t="s">
        <v>67</v>
      </c>
      <c r="D87" s="2" t="s">
        <v>155</v>
      </c>
      <c r="E87" s="3" t="s">
        <v>69</v>
      </c>
      <c r="F87" s="4">
        <v>100000</v>
      </c>
      <c r="G87" s="5">
        <v>0.675</v>
      </c>
      <c r="H87" s="6">
        <v>67500</v>
      </c>
      <c r="I87" s="6">
        <v>0.8372108883591415</v>
      </c>
      <c r="J87" s="13">
        <v>83721.08883591415</v>
      </c>
    </row>
    <row r="88" spans="1:10" ht="15">
      <c r="A88" s="12" t="s">
        <v>563</v>
      </c>
      <c r="B88" s="1" t="s">
        <v>156</v>
      </c>
      <c r="C88" s="1" t="s">
        <v>29</v>
      </c>
      <c r="D88" s="2" t="s">
        <v>157</v>
      </c>
      <c r="E88" s="8" t="s">
        <v>37</v>
      </c>
      <c r="F88" s="4">
        <v>120</v>
      </c>
      <c r="G88" s="5">
        <v>110.02</v>
      </c>
      <c r="H88" s="5">
        <v>13202.4</v>
      </c>
      <c r="I88" s="6">
        <v>136.45917324040406</v>
      </c>
      <c r="J88" s="13">
        <v>16375.100788848487</v>
      </c>
    </row>
    <row r="89" spans="1:10" ht="15">
      <c r="A89" s="12" t="s">
        <v>564</v>
      </c>
      <c r="B89" s="1" t="s">
        <v>158</v>
      </c>
      <c r="C89" s="1" t="s">
        <v>29</v>
      </c>
      <c r="D89" s="2" t="s">
        <v>159</v>
      </c>
      <c r="E89" s="3" t="s">
        <v>37</v>
      </c>
      <c r="F89" s="4">
        <v>7.802999999999999</v>
      </c>
      <c r="G89" s="5">
        <v>125.19</v>
      </c>
      <c r="H89" s="6">
        <v>976.8575699999999</v>
      </c>
      <c r="I89" s="6">
        <v>155.27471276100877</v>
      </c>
      <c r="J89" s="13">
        <v>1211.6085836741513</v>
      </c>
    </row>
    <row r="90" spans="1:10" ht="24">
      <c r="A90" s="12" t="s">
        <v>565</v>
      </c>
      <c r="B90" s="1" t="s">
        <v>98</v>
      </c>
      <c r="C90" s="1" t="s">
        <v>67</v>
      </c>
      <c r="D90" s="2" t="s">
        <v>160</v>
      </c>
      <c r="E90" s="3" t="s">
        <v>69</v>
      </c>
      <c r="F90" s="4">
        <v>2300.4539999999997</v>
      </c>
      <c r="G90" s="5">
        <v>1.2</v>
      </c>
      <c r="H90" s="6">
        <v>2760.5447999999997</v>
      </c>
      <c r="I90" s="6">
        <v>1.4883749126384735</v>
      </c>
      <c r="J90" s="13">
        <v>3423.9380212788265</v>
      </c>
    </row>
    <row r="91" spans="1:10" ht="36">
      <c r="A91" s="12" t="s">
        <v>566</v>
      </c>
      <c r="B91" s="1" t="s">
        <v>161</v>
      </c>
      <c r="C91" s="1" t="s">
        <v>67</v>
      </c>
      <c r="D91" s="2" t="s">
        <v>162</v>
      </c>
      <c r="E91" s="3" t="s">
        <v>124</v>
      </c>
      <c r="F91" s="4">
        <v>130</v>
      </c>
      <c r="G91" s="5">
        <v>1245.38474</v>
      </c>
      <c r="H91" s="6">
        <v>161900.01619999998</v>
      </c>
      <c r="I91" s="6">
        <v>1544.6661696656568</v>
      </c>
      <c r="J91" s="13">
        <v>200806.60205653537</v>
      </c>
    </row>
    <row r="92" spans="1:10" ht="36">
      <c r="A92" s="12" t="s">
        <v>567</v>
      </c>
      <c r="B92" s="11" t="s">
        <v>163</v>
      </c>
      <c r="C92" s="1" t="s">
        <v>67</v>
      </c>
      <c r="D92" s="2" t="s">
        <v>164</v>
      </c>
      <c r="E92" s="3" t="s">
        <v>34</v>
      </c>
      <c r="F92" s="4">
        <v>5</v>
      </c>
      <c r="G92" s="5">
        <v>893.9968799999999</v>
      </c>
      <c r="H92" s="6">
        <v>4469.984399999999</v>
      </c>
      <c r="I92" s="6">
        <v>1108.83544014089</v>
      </c>
      <c r="J92" s="13">
        <v>5544.177200704449</v>
      </c>
    </row>
    <row r="93" spans="1:10" ht="36">
      <c r="A93" s="12" t="s">
        <v>568</v>
      </c>
      <c r="B93" s="1" t="s">
        <v>165</v>
      </c>
      <c r="C93" s="1" t="s">
        <v>67</v>
      </c>
      <c r="D93" s="2" t="s">
        <v>166</v>
      </c>
      <c r="E93" s="3" t="s">
        <v>34</v>
      </c>
      <c r="F93" s="4">
        <v>2</v>
      </c>
      <c r="G93" s="5">
        <v>4466.31294</v>
      </c>
      <c r="H93" s="6">
        <v>8932.62588</v>
      </c>
      <c r="I93" s="6">
        <v>5539.623443240486</v>
      </c>
      <c r="J93" s="13">
        <v>11079.246886480973</v>
      </c>
    </row>
    <row r="94" spans="1:10" ht="24">
      <c r="A94" s="12" t="s">
        <v>569</v>
      </c>
      <c r="B94" s="1" t="s">
        <v>167</v>
      </c>
      <c r="C94" s="1" t="s">
        <v>67</v>
      </c>
      <c r="D94" s="2" t="s">
        <v>168</v>
      </c>
      <c r="E94" s="3" t="s">
        <v>34</v>
      </c>
      <c r="F94" s="4">
        <v>35</v>
      </c>
      <c r="G94" s="5">
        <v>2431.3356100000005</v>
      </c>
      <c r="H94" s="6">
        <v>85096.74635000002</v>
      </c>
      <c r="I94" s="6">
        <v>3015.6157717738006</v>
      </c>
      <c r="J94" s="13">
        <v>105546.55201208302</v>
      </c>
    </row>
    <row r="95" spans="1:10" ht="24">
      <c r="A95" s="12" t="s">
        <v>570</v>
      </c>
      <c r="B95" s="1" t="s">
        <v>169</v>
      </c>
      <c r="C95" s="1" t="s">
        <v>67</v>
      </c>
      <c r="D95" s="2" t="s">
        <v>170</v>
      </c>
      <c r="E95" s="3" t="s">
        <v>124</v>
      </c>
      <c r="F95" s="4">
        <v>6513.58</v>
      </c>
      <c r="G95" s="5">
        <v>31.72668</v>
      </c>
      <c r="H95" s="6">
        <v>206654.26831440002</v>
      </c>
      <c r="I95" s="6">
        <v>39.350995477757344</v>
      </c>
      <c r="J95" s="13">
        <v>256315.85712401068</v>
      </c>
    </row>
    <row r="96" spans="1:10" s="381" customFormat="1" ht="24">
      <c r="A96" s="12" t="s">
        <v>571</v>
      </c>
      <c r="B96" s="1" t="s">
        <v>171</v>
      </c>
      <c r="C96" s="1" t="s">
        <v>67</v>
      </c>
      <c r="D96" s="2" t="s">
        <v>172</v>
      </c>
      <c r="E96" s="3" t="s">
        <v>124</v>
      </c>
      <c r="F96" s="4">
        <v>6513.58</v>
      </c>
      <c r="G96" s="5">
        <v>16.74</v>
      </c>
      <c r="H96" s="6">
        <v>127621.6151128</v>
      </c>
      <c r="I96" s="6">
        <v>20.76</v>
      </c>
      <c r="J96" s="13">
        <v>135221.92</v>
      </c>
    </row>
    <row r="97" spans="1:10" ht="24">
      <c r="A97" s="12" t="s">
        <v>572</v>
      </c>
      <c r="B97" s="1" t="s">
        <v>173</v>
      </c>
      <c r="C97" s="1" t="s">
        <v>174</v>
      </c>
      <c r="D97" s="2" t="s">
        <v>175</v>
      </c>
      <c r="E97" s="3" t="s">
        <v>34</v>
      </c>
      <c r="F97" s="4">
        <v>41</v>
      </c>
      <c r="G97" s="5">
        <v>838.48</v>
      </c>
      <c r="H97" s="6">
        <v>34377.68</v>
      </c>
      <c r="I97" s="6">
        <v>1039.9771639575895</v>
      </c>
      <c r="J97" s="13">
        <v>42639.06372226117</v>
      </c>
    </row>
    <row r="98" spans="1:10" s="53" customFormat="1" ht="15">
      <c r="A98" s="12"/>
      <c r="B98" s="1"/>
      <c r="C98" s="1"/>
      <c r="D98" s="376" t="s">
        <v>521</v>
      </c>
      <c r="E98" s="3"/>
      <c r="F98" s="4"/>
      <c r="G98" s="5"/>
      <c r="H98" s="6"/>
      <c r="I98" s="6"/>
      <c r="J98" s="367">
        <f>SUM(J74:J97)</f>
        <v>3129485.519041821</v>
      </c>
    </row>
    <row r="99" spans="1:10" ht="15">
      <c r="A99" s="12"/>
      <c r="B99" s="1"/>
      <c r="C99" s="1"/>
      <c r="D99" s="2"/>
      <c r="E99" s="3"/>
      <c r="F99" s="4"/>
      <c r="G99" s="5"/>
      <c r="H99" s="6"/>
      <c r="I99" s="6"/>
      <c r="J99" s="13"/>
    </row>
    <row r="100" spans="1:10" s="85" customFormat="1" ht="15">
      <c r="A100" s="77" t="s">
        <v>120</v>
      </c>
      <c r="B100" s="78"/>
      <c r="C100" s="78"/>
      <c r="D100" s="79" t="s">
        <v>177</v>
      </c>
      <c r="E100" s="80" t="s">
        <v>11</v>
      </c>
      <c r="F100" s="81"/>
      <c r="G100" s="82" t="s">
        <v>11</v>
      </c>
      <c r="H100" s="83" t="s">
        <v>11</v>
      </c>
      <c r="I100" s="83" t="s">
        <v>11</v>
      </c>
      <c r="J100" s="84"/>
    </row>
    <row r="101" spans="1:10" ht="36">
      <c r="A101" s="12" t="s">
        <v>122</v>
      </c>
      <c r="B101" s="1">
        <v>41278</v>
      </c>
      <c r="C101" s="1" t="s">
        <v>29</v>
      </c>
      <c r="D101" s="2" t="s">
        <v>179</v>
      </c>
      <c r="E101" s="3" t="s">
        <v>124</v>
      </c>
      <c r="F101" s="4">
        <v>2120</v>
      </c>
      <c r="G101" s="5">
        <v>11.89</v>
      </c>
      <c r="H101" s="6">
        <v>25206.800000000003</v>
      </c>
      <c r="I101" s="6">
        <v>14.747314759392877</v>
      </c>
      <c r="J101" s="13">
        <v>31264.3072899129</v>
      </c>
    </row>
    <row r="102" spans="1:10" ht="15">
      <c r="A102" s="12" t="s">
        <v>125</v>
      </c>
      <c r="B102" s="1">
        <v>41291</v>
      </c>
      <c r="C102" s="1" t="s">
        <v>29</v>
      </c>
      <c r="D102" s="2" t="s">
        <v>181</v>
      </c>
      <c r="E102" s="3" t="s">
        <v>124</v>
      </c>
      <c r="F102" s="4">
        <v>2120</v>
      </c>
      <c r="G102" s="5">
        <v>5.72</v>
      </c>
      <c r="H102" s="6">
        <v>12126.4</v>
      </c>
      <c r="I102" s="6">
        <v>7.094587083576724</v>
      </c>
      <c r="J102" s="13">
        <v>15040.524617182655</v>
      </c>
    </row>
    <row r="103" spans="1:10" ht="24">
      <c r="A103" s="12" t="s">
        <v>127</v>
      </c>
      <c r="B103" s="1">
        <v>41763</v>
      </c>
      <c r="C103" s="1" t="s">
        <v>29</v>
      </c>
      <c r="D103" s="2" t="s">
        <v>182</v>
      </c>
      <c r="E103" s="3" t="s">
        <v>124</v>
      </c>
      <c r="F103" s="4">
        <v>200</v>
      </c>
      <c r="G103" s="5">
        <v>179.58</v>
      </c>
      <c r="H103" s="6">
        <v>35916</v>
      </c>
      <c r="I103" s="6">
        <v>222.7353056763476</v>
      </c>
      <c r="J103" s="13">
        <v>44547.06113526952</v>
      </c>
    </row>
    <row r="104" spans="1:10" ht="36">
      <c r="A104" s="12" t="s">
        <v>130</v>
      </c>
      <c r="B104" s="1">
        <v>41396</v>
      </c>
      <c r="C104" s="1" t="s">
        <v>29</v>
      </c>
      <c r="D104" s="2" t="s">
        <v>183</v>
      </c>
      <c r="E104" s="3" t="s">
        <v>31</v>
      </c>
      <c r="F104" s="4">
        <v>66284</v>
      </c>
      <c r="G104" s="5">
        <v>0.2</v>
      </c>
      <c r="H104" s="6">
        <v>13256.800000000001</v>
      </c>
      <c r="I104" s="6">
        <v>0.24806248543974563</v>
      </c>
      <c r="J104" s="13">
        <v>16442.5737848881</v>
      </c>
    </row>
    <row r="105" spans="1:10" ht="15">
      <c r="A105" s="12" t="s">
        <v>133</v>
      </c>
      <c r="B105" s="1">
        <v>41400</v>
      </c>
      <c r="C105" s="1" t="s">
        <v>29</v>
      </c>
      <c r="D105" s="2" t="s">
        <v>184</v>
      </c>
      <c r="E105" s="3" t="s">
        <v>31</v>
      </c>
      <c r="F105" s="4">
        <v>66284</v>
      </c>
      <c r="G105" s="5">
        <v>0.14</v>
      </c>
      <c r="H105" s="6">
        <v>9279.76</v>
      </c>
      <c r="I105" s="6">
        <v>0.17364373980782194</v>
      </c>
      <c r="J105" s="13">
        <v>11509.80164942167</v>
      </c>
    </row>
    <row r="106" spans="1:10" ht="15">
      <c r="A106" s="12" t="s">
        <v>136</v>
      </c>
      <c r="B106" s="1">
        <v>41401</v>
      </c>
      <c r="C106" s="1" t="s">
        <v>29</v>
      </c>
      <c r="D106" s="2" t="s">
        <v>185</v>
      </c>
      <c r="E106" s="3" t="s">
        <v>31</v>
      </c>
      <c r="F106" s="4">
        <v>66284</v>
      </c>
      <c r="G106" s="5">
        <v>0.61</v>
      </c>
      <c r="H106" s="6">
        <v>40433.24</v>
      </c>
      <c r="I106" s="6">
        <v>0.7565905805912241</v>
      </c>
      <c r="J106" s="13">
        <v>50149.8500439087</v>
      </c>
    </row>
    <row r="107" spans="1:10" ht="15">
      <c r="A107" s="12" t="s">
        <v>139</v>
      </c>
      <c r="B107" s="1" t="s">
        <v>13</v>
      </c>
      <c r="C107" s="1" t="s">
        <v>74</v>
      </c>
      <c r="D107" s="2" t="s">
        <v>186</v>
      </c>
      <c r="E107" s="3" t="s">
        <v>34</v>
      </c>
      <c r="F107" s="4">
        <v>21</v>
      </c>
      <c r="G107" s="5">
        <v>1788</v>
      </c>
      <c r="H107" s="6">
        <v>37548</v>
      </c>
      <c r="I107" s="6">
        <v>2217.6786198313257</v>
      </c>
      <c r="J107" s="13">
        <v>46571.25101645784</v>
      </c>
    </row>
    <row r="108" spans="1:10" ht="24">
      <c r="A108" s="12" t="s">
        <v>142</v>
      </c>
      <c r="B108" s="1" t="s">
        <v>187</v>
      </c>
      <c r="C108" s="1" t="s">
        <v>29</v>
      </c>
      <c r="D108" s="2" t="s">
        <v>188</v>
      </c>
      <c r="E108" s="3" t="s">
        <v>34</v>
      </c>
      <c r="F108" s="4">
        <v>4</v>
      </c>
      <c r="G108" s="5">
        <v>4601.42</v>
      </c>
      <c r="H108" s="6">
        <v>18405.68</v>
      </c>
      <c r="I108" s="6">
        <v>5707.198408760772</v>
      </c>
      <c r="J108" s="13">
        <v>22828.793635043086</v>
      </c>
    </row>
    <row r="109" spans="1:10" s="53" customFormat="1" ht="15">
      <c r="A109" s="12"/>
      <c r="B109" s="1"/>
      <c r="C109" s="1"/>
      <c r="D109" s="376" t="s">
        <v>522</v>
      </c>
      <c r="E109" s="3"/>
      <c r="F109" s="4"/>
      <c r="G109" s="5"/>
      <c r="H109" s="6"/>
      <c r="I109" s="6"/>
      <c r="J109" s="367">
        <v>238354.16</v>
      </c>
    </row>
    <row r="110" spans="1:10" ht="15">
      <c r="A110" s="12"/>
      <c r="B110" s="1"/>
      <c r="C110" s="1"/>
      <c r="D110" s="2" t="s">
        <v>11</v>
      </c>
      <c r="E110" s="3" t="s">
        <v>11</v>
      </c>
      <c r="F110" s="4"/>
      <c r="G110" s="5" t="s">
        <v>11</v>
      </c>
      <c r="H110" s="6" t="s">
        <v>11</v>
      </c>
      <c r="I110" s="6" t="s">
        <v>11</v>
      </c>
      <c r="J110" s="13" t="s">
        <v>11</v>
      </c>
    </row>
    <row r="111" spans="1:10" s="85" customFormat="1" ht="15">
      <c r="A111" s="77" t="s">
        <v>176</v>
      </c>
      <c r="B111" s="78"/>
      <c r="C111" s="78"/>
      <c r="D111" s="79" t="s">
        <v>190</v>
      </c>
      <c r="E111" s="80" t="s">
        <v>11</v>
      </c>
      <c r="F111" s="81"/>
      <c r="G111" s="82" t="s">
        <v>11</v>
      </c>
      <c r="H111" s="83" t="s">
        <v>11</v>
      </c>
      <c r="I111" s="83" t="s">
        <v>11</v>
      </c>
      <c r="J111" s="84"/>
    </row>
    <row r="112" spans="1:10" ht="15">
      <c r="A112" s="373" t="s">
        <v>178</v>
      </c>
      <c r="B112" s="1"/>
      <c r="C112" s="1"/>
      <c r="D112" s="374" t="s">
        <v>192</v>
      </c>
      <c r="E112" s="3" t="s">
        <v>11</v>
      </c>
      <c r="F112" s="4"/>
      <c r="G112" s="5" t="s">
        <v>11</v>
      </c>
      <c r="H112" s="6" t="s">
        <v>11</v>
      </c>
      <c r="I112" s="6" t="s">
        <v>11</v>
      </c>
      <c r="J112" s="13"/>
    </row>
    <row r="113" spans="1:10" ht="36">
      <c r="A113" s="12" t="s">
        <v>573</v>
      </c>
      <c r="B113" s="1" t="s">
        <v>193</v>
      </c>
      <c r="C113" s="1" t="s">
        <v>29</v>
      </c>
      <c r="D113" s="2" t="s">
        <v>194</v>
      </c>
      <c r="E113" s="3" t="s">
        <v>31</v>
      </c>
      <c r="F113" s="4">
        <v>4.058</v>
      </c>
      <c r="G113" s="5">
        <v>304.93</v>
      </c>
      <c r="H113" s="6">
        <v>1237.4059399999999</v>
      </c>
      <c r="I113" s="6">
        <v>378.20846842570813</v>
      </c>
      <c r="J113" s="13">
        <v>1534.7699648715236</v>
      </c>
    </row>
    <row r="114" spans="1:10" ht="48">
      <c r="A114" s="12" t="s">
        <v>574</v>
      </c>
      <c r="B114" s="1">
        <v>42977</v>
      </c>
      <c r="C114" s="1" t="s">
        <v>29</v>
      </c>
      <c r="D114" s="2" t="s">
        <v>195</v>
      </c>
      <c r="E114" s="3" t="s">
        <v>31</v>
      </c>
      <c r="F114" s="4">
        <v>6</v>
      </c>
      <c r="G114" s="5">
        <v>369.74</v>
      </c>
      <c r="H114" s="6">
        <v>2218.44</v>
      </c>
      <c r="I114" s="6">
        <v>458.5931168324577</v>
      </c>
      <c r="J114" s="13">
        <v>2751.5587009947462</v>
      </c>
    </row>
    <row r="115" spans="1:10" ht="48">
      <c r="A115" s="12" t="s">
        <v>575</v>
      </c>
      <c r="B115" s="1">
        <v>42979</v>
      </c>
      <c r="C115" s="1" t="s">
        <v>29</v>
      </c>
      <c r="D115" s="2" t="s">
        <v>196</v>
      </c>
      <c r="E115" s="3" t="s">
        <v>31</v>
      </c>
      <c r="F115" s="4">
        <v>6.33</v>
      </c>
      <c r="G115" s="5">
        <v>328.48</v>
      </c>
      <c r="H115" s="6">
        <v>2079.2784</v>
      </c>
      <c r="I115" s="6">
        <v>407.4178260862382</v>
      </c>
      <c r="J115" s="13">
        <v>2578.954839125888</v>
      </c>
    </row>
    <row r="116" spans="1:10" ht="48">
      <c r="A116" s="12" t="s">
        <v>576</v>
      </c>
      <c r="B116" s="1">
        <v>42980</v>
      </c>
      <c r="C116" s="1" t="s">
        <v>29</v>
      </c>
      <c r="D116" s="2" t="s">
        <v>197</v>
      </c>
      <c r="E116" s="3" t="s">
        <v>31</v>
      </c>
      <c r="F116" s="4">
        <v>6.5</v>
      </c>
      <c r="G116" s="5">
        <v>355.4</v>
      </c>
      <c r="H116" s="6">
        <v>2310.1</v>
      </c>
      <c r="I116" s="6">
        <v>440.80703662642793</v>
      </c>
      <c r="J116" s="13">
        <v>2865.2457380717815</v>
      </c>
    </row>
    <row r="117" spans="1:10" ht="48">
      <c r="A117" s="12" t="s">
        <v>577</v>
      </c>
      <c r="B117" s="1">
        <v>42981</v>
      </c>
      <c r="C117" s="1" t="s">
        <v>29</v>
      </c>
      <c r="D117" s="2" t="s">
        <v>198</v>
      </c>
      <c r="E117" s="3" t="s">
        <v>31</v>
      </c>
      <c r="F117" s="4">
        <v>41.05</v>
      </c>
      <c r="G117" s="5">
        <v>379.87</v>
      </c>
      <c r="H117" s="6">
        <v>15593.663499999999</v>
      </c>
      <c r="I117" s="6">
        <v>471.1574817199808</v>
      </c>
      <c r="J117" s="13">
        <v>19341.01462460521</v>
      </c>
    </row>
    <row r="118" spans="1:10" ht="48">
      <c r="A118" s="12" t="s">
        <v>578</v>
      </c>
      <c r="B118" s="1">
        <v>44586</v>
      </c>
      <c r="C118" s="1" t="s">
        <v>29</v>
      </c>
      <c r="D118" s="2" t="s">
        <v>199</v>
      </c>
      <c r="E118" s="3" t="s">
        <v>31</v>
      </c>
      <c r="F118" s="4">
        <v>7</v>
      </c>
      <c r="G118" s="5">
        <v>379.87</v>
      </c>
      <c r="H118" s="6">
        <v>2659.09</v>
      </c>
      <c r="I118" s="6">
        <v>471.1574817199808</v>
      </c>
      <c r="J118" s="13">
        <v>3298.1023720398657</v>
      </c>
    </row>
    <row r="119" spans="1:10" ht="48">
      <c r="A119" s="12" t="s">
        <v>579</v>
      </c>
      <c r="B119" s="1">
        <v>44585</v>
      </c>
      <c r="C119" s="1" t="s">
        <v>29</v>
      </c>
      <c r="D119" s="2" t="s">
        <v>200</v>
      </c>
      <c r="E119" s="3" t="s">
        <v>31</v>
      </c>
      <c r="F119" s="4">
        <v>5.83</v>
      </c>
      <c r="G119" s="5">
        <v>144.33</v>
      </c>
      <c r="H119" s="6">
        <v>841.4439000000001</v>
      </c>
      <c r="I119" s="6">
        <v>179.01429261759245</v>
      </c>
      <c r="J119" s="13">
        <v>1043.653325960564</v>
      </c>
    </row>
    <row r="120" spans="1:10" ht="24">
      <c r="A120" s="12" t="s">
        <v>580</v>
      </c>
      <c r="B120" s="1" t="s">
        <v>201</v>
      </c>
      <c r="C120" s="1" t="s">
        <v>67</v>
      </c>
      <c r="D120" s="2" t="s">
        <v>202</v>
      </c>
      <c r="E120" s="3" t="s">
        <v>34</v>
      </c>
      <c r="F120" s="4">
        <v>1040.001403508772</v>
      </c>
      <c r="G120" s="5">
        <v>38.120935022000005</v>
      </c>
      <c r="H120" s="6">
        <v>39645.82592594671</v>
      </c>
      <c r="I120" s="6">
        <v>47.281869444221826</v>
      </c>
      <c r="J120" s="13">
        <v>49173.21058250922</v>
      </c>
    </row>
    <row r="121" spans="1:10" s="53" customFormat="1" ht="15">
      <c r="A121" s="12"/>
      <c r="B121" s="1"/>
      <c r="C121" s="1"/>
      <c r="D121" s="376" t="s">
        <v>581</v>
      </c>
      <c r="E121" s="3"/>
      <c r="F121" s="4"/>
      <c r="G121" s="5"/>
      <c r="H121" s="6"/>
      <c r="I121" s="6"/>
      <c r="J121" s="367">
        <v>82586.51</v>
      </c>
    </row>
    <row r="122" spans="1:10" ht="15">
      <c r="A122" s="12"/>
      <c r="B122" s="1"/>
      <c r="C122" s="1"/>
      <c r="D122" s="2" t="s">
        <v>11</v>
      </c>
      <c r="E122" s="3" t="s">
        <v>11</v>
      </c>
      <c r="F122" s="4"/>
      <c r="G122" s="5" t="s">
        <v>11</v>
      </c>
      <c r="H122" s="6" t="s">
        <v>11</v>
      </c>
      <c r="I122" s="6" t="s">
        <v>11</v>
      </c>
      <c r="J122" s="13" t="s">
        <v>11</v>
      </c>
    </row>
    <row r="123" spans="1:10" ht="15">
      <c r="A123" s="373" t="s">
        <v>180</v>
      </c>
      <c r="B123" s="1"/>
      <c r="C123" s="1"/>
      <c r="D123" s="374" t="s">
        <v>204</v>
      </c>
      <c r="E123" s="3" t="s">
        <v>11</v>
      </c>
      <c r="F123" s="4"/>
      <c r="G123" s="5" t="s">
        <v>11</v>
      </c>
      <c r="H123" s="6" t="s">
        <v>11</v>
      </c>
      <c r="I123" s="6" t="s">
        <v>11</v>
      </c>
      <c r="J123" s="13"/>
    </row>
    <row r="124" spans="1:10" ht="36">
      <c r="A124" s="12" t="s">
        <v>582</v>
      </c>
      <c r="B124" s="1" t="s">
        <v>205</v>
      </c>
      <c r="C124" s="1" t="s">
        <v>29</v>
      </c>
      <c r="D124" s="2" t="s">
        <v>206</v>
      </c>
      <c r="E124" s="3" t="s">
        <v>124</v>
      </c>
      <c r="F124" s="4">
        <v>97.2</v>
      </c>
      <c r="G124" s="5">
        <v>2.5</v>
      </c>
      <c r="H124" s="6">
        <v>243</v>
      </c>
      <c r="I124" s="6">
        <v>3.10078106799682</v>
      </c>
      <c r="J124" s="13">
        <v>301.39591980929094</v>
      </c>
    </row>
    <row r="125" spans="1:10" ht="36">
      <c r="A125" s="12" t="s">
        <v>583</v>
      </c>
      <c r="B125" s="1">
        <v>41243</v>
      </c>
      <c r="C125" s="1" t="s">
        <v>29</v>
      </c>
      <c r="D125" s="2" t="s">
        <v>207</v>
      </c>
      <c r="E125" s="3" t="s">
        <v>31</v>
      </c>
      <c r="F125" s="4">
        <v>3540.96</v>
      </c>
      <c r="G125" s="5">
        <v>12.02</v>
      </c>
      <c r="H125" s="6">
        <v>42562.3392</v>
      </c>
      <c r="I125" s="6">
        <v>14.90855537492871</v>
      </c>
      <c r="J125" s="13">
        <v>52790.59824040757</v>
      </c>
    </row>
    <row r="126" spans="1:10" ht="36">
      <c r="A126" s="12" t="s">
        <v>584</v>
      </c>
      <c r="B126" s="1">
        <v>41779</v>
      </c>
      <c r="C126" s="1" t="s">
        <v>29</v>
      </c>
      <c r="D126" s="2" t="s">
        <v>208</v>
      </c>
      <c r="E126" s="3" t="s">
        <v>31</v>
      </c>
      <c r="F126" s="4">
        <v>1100.484</v>
      </c>
      <c r="G126" s="5">
        <v>18.03</v>
      </c>
      <c r="H126" s="6">
        <v>19841.72652</v>
      </c>
      <c r="I126" s="6">
        <v>22.36283306239307</v>
      </c>
      <c r="J126" s="13">
        <v>24609.939979834573</v>
      </c>
    </row>
    <row r="127" spans="1:10" ht="36">
      <c r="A127" s="12" t="s">
        <v>585</v>
      </c>
      <c r="B127" s="1">
        <v>41231</v>
      </c>
      <c r="C127" s="1" t="s">
        <v>29</v>
      </c>
      <c r="D127" s="2" t="s">
        <v>209</v>
      </c>
      <c r="E127" s="3" t="s">
        <v>34</v>
      </c>
      <c r="F127" s="4">
        <v>1267</v>
      </c>
      <c r="G127" s="5">
        <v>10.91</v>
      </c>
      <c r="H127" s="6">
        <v>13822.97</v>
      </c>
      <c r="I127" s="6">
        <v>13.531808580738122</v>
      </c>
      <c r="J127" s="13">
        <v>17144.8014717952</v>
      </c>
    </row>
    <row r="128" spans="1:10" ht="36">
      <c r="A128" s="12" t="s">
        <v>586</v>
      </c>
      <c r="B128" s="1">
        <v>41228</v>
      </c>
      <c r="C128" s="1" t="s">
        <v>29</v>
      </c>
      <c r="D128" s="2" t="s">
        <v>210</v>
      </c>
      <c r="E128" s="3" t="s">
        <v>34</v>
      </c>
      <c r="F128" s="4">
        <v>60</v>
      </c>
      <c r="G128" s="5">
        <v>23.26</v>
      </c>
      <c r="H128" s="6">
        <v>1395.6000000000001</v>
      </c>
      <c r="I128" s="6">
        <v>28.849667056642417</v>
      </c>
      <c r="J128" s="13">
        <v>1730.980023398545</v>
      </c>
    </row>
    <row r="129" spans="1:10" ht="36">
      <c r="A129" s="12" t="s">
        <v>587</v>
      </c>
      <c r="B129" s="1" t="s">
        <v>211</v>
      </c>
      <c r="C129" s="1" t="s">
        <v>212</v>
      </c>
      <c r="D129" s="2" t="s">
        <v>213</v>
      </c>
      <c r="E129" s="3" t="s">
        <v>31</v>
      </c>
      <c r="F129" s="4">
        <v>460</v>
      </c>
      <c r="G129" s="5">
        <v>18.03</v>
      </c>
      <c r="H129" s="6">
        <v>8293.800000000001</v>
      </c>
      <c r="I129" s="6">
        <v>22.36283306239307</v>
      </c>
      <c r="J129" s="13">
        <v>10286.90320870081</v>
      </c>
    </row>
    <row r="130" spans="1:10" ht="36">
      <c r="A130" s="12" t="s">
        <v>588</v>
      </c>
      <c r="B130" s="1" t="s">
        <v>214</v>
      </c>
      <c r="C130" s="1" t="s">
        <v>29</v>
      </c>
      <c r="D130" s="2" t="s">
        <v>215</v>
      </c>
      <c r="E130" s="3" t="s">
        <v>37</v>
      </c>
      <c r="F130" s="4">
        <v>48</v>
      </c>
      <c r="G130" s="5">
        <v>369.27</v>
      </c>
      <c r="H130" s="6">
        <v>17724.96</v>
      </c>
      <c r="I130" s="6">
        <v>458.0101699916743</v>
      </c>
      <c r="J130" s="13">
        <v>21984.488159600365</v>
      </c>
    </row>
    <row r="131" spans="1:10" ht="36">
      <c r="A131" s="12" t="s">
        <v>589</v>
      </c>
      <c r="B131" s="1" t="s">
        <v>216</v>
      </c>
      <c r="C131" s="1" t="s">
        <v>29</v>
      </c>
      <c r="D131" s="2" t="s">
        <v>217</v>
      </c>
      <c r="E131" s="3" t="s">
        <v>218</v>
      </c>
      <c r="F131" s="4">
        <v>400</v>
      </c>
      <c r="G131" s="5">
        <v>6.41</v>
      </c>
      <c r="H131" s="6">
        <v>2564</v>
      </c>
      <c r="I131" s="6">
        <v>7.9504026583438465</v>
      </c>
      <c r="J131" s="13">
        <v>3180.1610633375385</v>
      </c>
    </row>
    <row r="132" spans="1:10" s="53" customFormat="1" ht="15">
      <c r="A132" s="12"/>
      <c r="B132" s="1"/>
      <c r="C132" s="1"/>
      <c r="D132" s="376" t="s">
        <v>590</v>
      </c>
      <c r="E132" s="3"/>
      <c r="F132" s="4"/>
      <c r="G132" s="5"/>
      <c r="H132" s="6"/>
      <c r="I132" s="6"/>
      <c r="J132" s="367">
        <v>132029.27</v>
      </c>
    </row>
    <row r="133" spans="1:10" ht="15">
      <c r="A133" s="12"/>
      <c r="B133" s="1"/>
      <c r="C133" s="1"/>
      <c r="D133" s="2" t="s">
        <v>11</v>
      </c>
      <c r="E133" s="3" t="s">
        <v>11</v>
      </c>
      <c r="F133" s="4"/>
      <c r="G133" s="5" t="s">
        <v>11</v>
      </c>
      <c r="H133" s="6" t="s">
        <v>11</v>
      </c>
      <c r="I133" s="6" t="s">
        <v>11</v>
      </c>
      <c r="J133" s="13" t="s">
        <v>11</v>
      </c>
    </row>
    <row r="134" spans="1:10" s="85" customFormat="1" ht="15">
      <c r="A134" s="77" t="s">
        <v>189</v>
      </c>
      <c r="B134" s="78"/>
      <c r="C134" s="78"/>
      <c r="D134" s="79" t="s">
        <v>219</v>
      </c>
      <c r="E134" s="80" t="s">
        <v>11</v>
      </c>
      <c r="F134" s="81"/>
      <c r="G134" s="82" t="s">
        <v>11</v>
      </c>
      <c r="H134" s="83" t="s">
        <v>11</v>
      </c>
      <c r="I134" s="83" t="s">
        <v>11</v>
      </c>
      <c r="J134" s="84"/>
    </row>
    <row r="135" spans="1:10" ht="24">
      <c r="A135" s="12" t="s">
        <v>191</v>
      </c>
      <c r="B135" s="1">
        <v>41402</v>
      </c>
      <c r="C135" s="1" t="s">
        <v>29</v>
      </c>
      <c r="D135" s="2" t="s">
        <v>220</v>
      </c>
      <c r="E135" s="3" t="s">
        <v>31</v>
      </c>
      <c r="F135" s="4">
        <v>7900</v>
      </c>
      <c r="G135" s="5">
        <v>6</v>
      </c>
      <c r="H135" s="6">
        <v>47400</v>
      </c>
      <c r="I135" s="6">
        <v>7.441874563192368</v>
      </c>
      <c r="J135" s="13">
        <v>58790.80904921971</v>
      </c>
    </row>
    <row r="136" spans="1:10" ht="15">
      <c r="A136" s="12" t="s">
        <v>203</v>
      </c>
      <c r="B136" s="1" t="s">
        <v>221</v>
      </c>
      <c r="C136" s="1" t="s">
        <v>222</v>
      </c>
      <c r="D136" s="2" t="s">
        <v>223</v>
      </c>
      <c r="E136" s="3" t="s">
        <v>31</v>
      </c>
      <c r="F136" s="4">
        <v>11680</v>
      </c>
      <c r="G136" s="5">
        <v>1.43</v>
      </c>
      <c r="H136" s="6">
        <v>16702.399999999998</v>
      </c>
      <c r="I136" s="6">
        <v>1.773646770894181</v>
      </c>
      <c r="J136" s="13">
        <v>20716.194284044035</v>
      </c>
    </row>
    <row r="137" spans="1:10" ht="24">
      <c r="A137" s="12" t="s">
        <v>591</v>
      </c>
      <c r="B137" s="1" t="s">
        <v>13</v>
      </c>
      <c r="C137" s="1" t="s">
        <v>74</v>
      </c>
      <c r="D137" s="2" t="s">
        <v>224</v>
      </c>
      <c r="E137" s="3" t="s">
        <v>34</v>
      </c>
      <c r="F137" s="4">
        <v>146</v>
      </c>
      <c r="G137" s="5">
        <v>62.578885498931825</v>
      </c>
      <c r="H137" s="6">
        <v>9136.517282844046</v>
      </c>
      <c r="I137" s="6">
        <v>77.61736936457142</v>
      </c>
      <c r="J137" s="13">
        <v>11332.135927227428</v>
      </c>
    </row>
    <row r="138" spans="1:10" s="53" customFormat="1" ht="15">
      <c r="A138" s="12"/>
      <c r="B138" s="1"/>
      <c r="C138" s="1"/>
      <c r="D138" s="376" t="s">
        <v>592</v>
      </c>
      <c r="E138" s="3"/>
      <c r="F138" s="4"/>
      <c r="G138" s="5"/>
      <c r="H138" s="6"/>
      <c r="I138" s="6"/>
      <c r="J138" s="367">
        <v>90839.14</v>
      </c>
    </row>
    <row r="139" spans="1:10" ht="15">
      <c r="A139" s="416" t="s">
        <v>512</v>
      </c>
      <c r="B139" s="417"/>
      <c r="C139" s="417"/>
      <c r="D139" s="417"/>
      <c r="E139" s="417"/>
      <c r="F139" s="417"/>
      <c r="G139" s="417"/>
      <c r="H139" s="417"/>
      <c r="I139" s="418"/>
      <c r="J139" s="367">
        <f>J138+J132+J121+J109+J98+J71+J62+J56+J40</f>
        <v>8220201.676246449</v>
      </c>
    </row>
    <row r="140" spans="1:10" ht="24">
      <c r="A140" s="62">
        <v>3</v>
      </c>
      <c r="B140" s="63"/>
      <c r="C140" s="63"/>
      <c r="D140" s="64" t="s">
        <v>225</v>
      </c>
      <c r="E140" s="65" t="s">
        <v>11</v>
      </c>
      <c r="F140" s="66"/>
      <c r="G140" s="67" t="s">
        <v>11</v>
      </c>
      <c r="H140" s="68" t="s">
        <v>11</v>
      </c>
      <c r="I140" s="68" t="s">
        <v>11</v>
      </c>
      <c r="J140" s="69"/>
    </row>
    <row r="141" spans="1:10" s="85" customFormat="1" ht="15">
      <c r="A141" s="77" t="s">
        <v>226</v>
      </c>
      <c r="B141" s="78"/>
      <c r="C141" s="78"/>
      <c r="D141" s="79" t="s">
        <v>27</v>
      </c>
      <c r="E141" s="80" t="s">
        <v>11</v>
      </c>
      <c r="F141" s="81"/>
      <c r="G141" s="82" t="s">
        <v>11</v>
      </c>
      <c r="H141" s="83" t="s">
        <v>11</v>
      </c>
      <c r="I141" s="83" t="s">
        <v>11</v>
      </c>
      <c r="J141" s="84"/>
    </row>
    <row r="142" spans="1:10" ht="48">
      <c r="A142" s="12" t="s">
        <v>227</v>
      </c>
      <c r="B142" s="1">
        <v>43333</v>
      </c>
      <c r="C142" s="1" t="s">
        <v>29</v>
      </c>
      <c r="D142" s="2" t="s">
        <v>30</v>
      </c>
      <c r="E142" s="3" t="s">
        <v>31</v>
      </c>
      <c r="F142" s="4">
        <v>12000</v>
      </c>
      <c r="G142" s="5">
        <v>0.27</v>
      </c>
      <c r="H142" s="6">
        <v>3240</v>
      </c>
      <c r="I142" s="6">
        <v>0.33488435534365657</v>
      </c>
      <c r="J142" s="13">
        <v>4018.612264123879</v>
      </c>
    </row>
    <row r="143" spans="1:10" ht="36">
      <c r="A143" s="12" t="s">
        <v>228</v>
      </c>
      <c r="B143" s="1">
        <v>40148</v>
      </c>
      <c r="C143" s="1" t="s">
        <v>29</v>
      </c>
      <c r="D143" s="2" t="s">
        <v>36</v>
      </c>
      <c r="E143" s="3" t="s">
        <v>37</v>
      </c>
      <c r="F143" s="4">
        <v>5046.8</v>
      </c>
      <c r="G143" s="5">
        <v>5.6</v>
      </c>
      <c r="H143" s="6">
        <v>28262.079999999998</v>
      </c>
      <c r="I143" s="6">
        <v>6.945749592312876</v>
      </c>
      <c r="J143" s="13">
        <v>35053.80904248462</v>
      </c>
    </row>
    <row r="144" spans="1:10" ht="15">
      <c r="A144" s="12" t="s">
        <v>229</v>
      </c>
      <c r="B144" s="1">
        <v>40241</v>
      </c>
      <c r="C144" s="1" t="s">
        <v>29</v>
      </c>
      <c r="D144" s="2" t="s">
        <v>56</v>
      </c>
      <c r="E144" s="3" t="s">
        <v>37</v>
      </c>
      <c r="F144" s="4">
        <v>1482.8</v>
      </c>
      <c r="G144" s="5">
        <v>2</v>
      </c>
      <c r="H144" s="6">
        <v>2965.6</v>
      </c>
      <c r="I144" s="6">
        <v>2.480624854397456</v>
      </c>
      <c r="J144" s="13">
        <v>3678.2705341005476</v>
      </c>
    </row>
    <row r="145" spans="1:10" ht="15">
      <c r="A145" s="12" t="s">
        <v>230</v>
      </c>
      <c r="B145" s="1">
        <v>40251</v>
      </c>
      <c r="C145" s="1" t="s">
        <v>29</v>
      </c>
      <c r="D145" s="2" t="s">
        <v>60</v>
      </c>
      <c r="E145" s="3" t="s">
        <v>37</v>
      </c>
      <c r="F145" s="4">
        <v>2970</v>
      </c>
      <c r="G145" s="5">
        <v>2.83</v>
      </c>
      <c r="H145" s="6">
        <v>8405.1</v>
      </c>
      <c r="I145" s="6">
        <v>3.5100841689724005</v>
      </c>
      <c r="J145" s="13">
        <v>10424.949981848029</v>
      </c>
    </row>
    <row r="146" spans="1:10" s="53" customFormat="1" ht="15">
      <c r="A146" s="12"/>
      <c r="B146" s="1"/>
      <c r="C146" s="1"/>
      <c r="D146" s="376" t="s">
        <v>523</v>
      </c>
      <c r="E146" s="3"/>
      <c r="F146" s="4"/>
      <c r="G146" s="5"/>
      <c r="H146" s="6"/>
      <c r="I146" s="6"/>
      <c r="J146" s="367">
        <v>53175.64</v>
      </c>
    </row>
    <row r="147" spans="1:10" ht="15">
      <c r="A147" s="12"/>
      <c r="B147" s="1"/>
      <c r="C147" s="1"/>
      <c r="D147" s="2"/>
      <c r="E147" s="3"/>
      <c r="F147" s="4"/>
      <c r="G147" s="5"/>
      <c r="H147" s="6"/>
      <c r="I147" s="6"/>
      <c r="J147" s="13"/>
    </row>
    <row r="148" spans="1:10" s="85" customFormat="1" ht="15">
      <c r="A148" s="77" t="s">
        <v>231</v>
      </c>
      <c r="B148" s="78"/>
      <c r="C148" s="78"/>
      <c r="D148" s="79" t="s">
        <v>232</v>
      </c>
      <c r="E148" s="80" t="s">
        <v>11</v>
      </c>
      <c r="F148" s="81"/>
      <c r="G148" s="82" t="s">
        <v>11</v>
      </c>
      <c r="H148" s="83" t="s">
        <v>11</v>
      </c>
      <c r="I148" s="83" t="s">
        <v>11</v>
      </c>
      <c r="J148" s="84"/>
    </row>
    <row r="149" spans="1:10" s="380" customFormat="1" ht="24">
      <c r="A149" s="388" t="s">
        <v>233</v>
      </c>
      <c r="B149" s="70" t="s">
        <v>532</v>
      </c>
      <c r="C149" s="70" t="s">
        <v>212</v>
      </c>
      <c r="D149" s="71" t="s">
        <v>534</v>
      </c>
      <c r="E149" s="72" t="s">
        <v>31</v>
      </c>
      <c r="F149" s="73">
        <v>4273.2</v>
      </c>
      <c r="G149" s="74">
        <v>1.13</v>
      </c>
      <c r="H149" s="75">
        <v>25658.757599999997</v>
      </c>
      <c r="I149" s="75">
        <f>G149*1.2403</f>
        <v>1.4015389999999999</v>
      </c>
      <c r="J149" s="76">
        <f>F149*I149</f>
        <v>5989.056454799999</v>
      </c>
    </row>
    <row r="150" spans="1:10" s="385" customFormat="1" ht="36">
      <c r="A150" s="388" t="s">
        <v>234</v>
      </c>
      <c r="B150" s="70" t="s">
        <v>529</v>
      </c>
      <c r="C150" s="70" t="s">
        <v>67</v>
      </c>
      <c r="D150" s="71" t="s">
        <v>75</v>
      </c>
      <c r="E150" s="72" t="s">
        <v>37</v>
      </c>
      <c r="F150" s="73">
        <v>656.68</v>
      </c>
      <c r="G150" s="74">
        <v>62.63</v>
      </c>
      <c r="H150" s="75">
        <v>32183.886799999997</v>
      </c>
      <c r="I150" s="75">
        <v>77.67</v>
      </c>
      <c r="J150" s="76">
        <v>51004.34</v>
      </c>
    </row>
    <row r="151" spans="1:10" s="386" customFormat="1" ht="24">
      <c r="A151" s="388" t="s">
        <v>235</v>
      </c>
      <c r="B151" s="70" t="s">
        <v>77</v>
      </c>
      <c r="C151" s="70" t="s">
        <v>67</v>
      </c>
      <c r="D151" s="71" t="s">
        <v>78</v>
      </c>
      <c r="E151" s="72" t="s">
        <v>69</v>
      </c>
      <c r="F151" s="73">
        <v>32834</v>
      </c>
      <c r="G151" s="74">
        <v>0.9900000000000001</v>
      </c>
      <c r="H151" s="75">
        <v>32505.660000000003</v>
      </c>
      <c r="I151" s="75">
        <v>1.227909302926741</v>
      </c>
      <c r="J151" s="76">
        <v>40317.174052296614</v>
      </c>
    </row>
    <row r="152" spans="1:10" s="380" customFormat="1" ht="24">
      <c r="A152" s="388" t="s">
        <v>236</v>
      </c>
      <c r="B152" s="70" t="s">
        <v>533</v>
      </c>
      <c r="C152" s="70" t="s">
        <v>212</v>
      </c>
      <c r="D152" s="71" t="s">
        <v>535</v>
      </c>
      <c r="E152" s="72" t="s">
        <v>37</v>
      </c>
      <c r="F152" s="73">
        <v>547.23</v>
      </c>
      <c r="G152" s="74">
        <v>77.11</v>
      </c>
      <c r="H152" s="75">
        <v>215178.8951</v>
      </c>
      <c r="I152" s="75">
        <f>G152*1.2403</f>
        <v>95.639533</v>
      </c>
      <c r="J152" s="76">
        <f>F152*I152</f>
        <v>52336.82164359</v>
      </c>
    </row>
    <row r="153" spans="1:10" s="386" customFormat="1" ht="24">
      <c r="A153" s="388" t="s">
        <v>237</v>
      </c>
      <c r="B153" s="70" t="s">
        <v>81</v>
      </c>
      <c r="C153" s="70" t="s">
        <v>67</v>
      </c>
      <c r="D153" s="71" t="s">
        <v>82</v>
      </c>
      <c r="E153" s="72" t="s">
        <v>69</v>
      </c>
      <c r="F153" s="73">
        <v>27361.5</v>
      </c>
      <c r="G153" s="74">
        <v>0.9900000000000001</v>
      </c>
      <c r="H153" s="75">
        <v>27087.885000000002</v>
      </c>
      <c r="I153" s="75">
        <v>1.227909302926741</v>
      </c>
      <c r="J153" s="76">
        <v>33597.440392030025</v>
      </c>
    </row>
    <row r="154" spans="1:10" s="380" customFormat="1" ht="15">
      <c r="A154" s="388" t="s">
        <v>238</v>
      </c>
      <c r="B154" s="70" t="s">
        <v>538</v>
      </c>
      <c r="C154" s="70" t="s">
        <v>212</v>
      </c>
      <c r="D154" s="71" t="s">
        <v>536</v>
      </c>
      <c r="E154" s="72" t="s">
        <v>31</v>
      </c>
      <c r="F154" s="73">
        <v>4013.02</v>
      </c>
      <c r="G154" s="74">
        <v>4.87</v>
      </c>
      <c r="H154" s="75">
        <v>7024.809599999999</v>
      </c>
      <c r="I154" s="75">
        <f>G154*1.2403</f>
        <v>6.040261</v>
      </c>
      <c r="J154" s="76">
        <f>F154*I154</f>
        <v>24239.68819822</v>
      </c>
    </row>
    <row r="155" spans="1:10" s="380" customFormat="1" ht="15">
      <c r="A155" s="388" t="s">
        <v>239</v>
      </c>
      <c r="B155" s="70" t="s">
        <v>539</v>
      </c>
      <c r="C155" s="70" t="s">
        <v>212</v>
      </c>
      <c r="D155" s="71" t="s">
        <v>537</v>
      </c>
      <c r="E155" s="72" t="s">
        <v>31</v>
      </c>
      <c r="F155" s="73">
        <v>4013.02</v>
      </c>
      <c r="G155" s="74">
        <v>1.26</v>
      </c>
      <c r="H155" s="75">
        <v>9586.6528</v>
      </c>
      <c r="I155" s="75">
        <f>G155*1.2403</f>
        <v>1.562778</v>
      </c>
      <c r="J155" s="76">
        <f>F155*I155</f>
        <v>6271.45936956</v>
      </c>
    </row>
    <row r="156" spans="1:10" s="380" customFormat="1" ht="60">
      <c r="A156" s="388" t="s">
        <v>240</v>
      </c>
      <c r="B156" s="70" t="s">
        <v>541</v>
      </c>
      <c r="C156" s="70" t="s">
        <v>410</v>
      </c>
      <c r="D156" s="71" t="s">
        <v>540</v>
      </c>
      <c r="E156" s="72" t="s">
        <v>37</v>
      </c>
      <c r="F156" s="73">
        <v>182.41</v>
      </c>
      <c r="G156" s="74">
        <v>458.63</v>
      </c>
      <c r="H156" s="75">
        <v>541755.3498999999</v>
      </c>
      <c r="I156" s="75">
        <f>G156*1.2403</f>
        <v>568.838789</v>
      </c>
      <c r="J156" s="76">
        <f>F156*I156</f>
        <v>103761.88350149</v>
      </c>
    </row>
    <row r="157" spans="1:10" s="386" customFormat="1" ht="24">
      <c r="A157" s="388" t="s">
        <v>241</v>
      </c>
      <c r="B157" s="70" t="s">
        <v>87</v>
      </c>
      <c r="C157" s="70" t="s">
        <v>67</v>
      </c>
      <c r="D157" s="389" t="s">
        <v>88</v>
      </c>
      <c r="E157" s="72" t="s">
        <v>69</v>
      </c>
      <c r="F157" s="73">
        <v>3283.38</v>
      </c>
      <c r="G157" s="74">
        <v>1.36</v>
      </c>
      <c r="H157" s="75">
        <v>4465.3968</v>
      </c>
      <c r="I157" s="75">
        <v>1.6868249009902703</v>
      </c>
      <c r="J157" s="76">
        <v>5538.487143413434</v>
      </c>
    </row>
    <row r="158" spans="1:10" s="386" customFormat="1" ht="24">
      <c r="A158" s="388" t="s">
        <v>242</v>
      </c>
      <c r="B158" s="70" t="s">
        <v>90</v>
      </c>
      <c r="C158" s="70" t="s">
        <v>67</v>
      </c>
      <c r="D158" s="389" t="s">
        <v>91</v>
      </c>
      <c r="E158" s="72" t="s">
        <v>69</v>
      </c>
      <c r="F158" s="73">
        <v>12323.619599999998</v>
      </c>
      <c r="G158" s="74">
        <v>0.675</v>
      </c>
      <c r="H158" s="75">
        <v>8318.443229999999</v>
      </c>
      <c r="I158" s="75">
        <v>0.8372108883591415</v>
      </c>
      <c r="J158" s="76">
        <v>10317.468513116126</v>
      </c>
    </row>
    <row r="159" spans="1:10" s="386" customFormat="1" ht="24">
      <c r="A159" s="388" t="s">
        <v>243</v>
      </c>
      <c r="B159" s="70" t="s">
        <v>93</v>
      </c>
      <c r="C159" s="70" t="s">
        <v>67</v>
      </c>
      <c r="D159" s="71" t="s">
        <v>94</v>
      </c>
      <c r="E159" s="72" t="s">
        <v>69</v>
      </c>
      <c r="F159" s="73">
        <v>1166.69436</v>
      </c>
      <c r="G159" s="74">
        <v>0.675</v>
      </c>
      <c r="H159" s="75">
        <v>787.518693</v>
      </c>
      <c r="I159" s="75">
        <v>0.8372108883591415</v>
      </c>
      <c r="J159" s="76">
        <v>976.7692215792</v>
      </c>
    </row>
    <row r="160" spans="1:10" s="53" customFormat="1" ht="15">
      <c r="A160" s="12"/>
      <c r="B160" s="1"/>
      <c r="C160" s="1"/>
      <c r="D160" s="376" t="s">
        <v>524</v>
      </c>
      <c r="E160" s="3"/>
      <c r="F160" s="4"/>
      <c r="G160" s="5"/>
      <c r="H160" s="6"/>
      <c r="I160" s="6"/>
      <c r="J160" s="367">
        <f>SUM(J149:J159)</f>
        <v>334350.5884900954</v>
      </c>
    </row>
    <row r="161" spans="1:10" ht="15">
      <c r="A161" s="12"/>
      <c r="B161" s="1"/>
      <c r="C161" s="1"/>
      <c r="D161" s="2" t="s">
        <v>11</v>
      </c>
      <c r="E161" s="3" t="s">
        <v>11</v>
      </c>
      <c r="F161" s="4"/>
      <c r="G161" s="5" t="s">
        <v>11</v>
      </c>
      <c r="H161" s="6" t="s">
        <v>11</v>
      </c>
      <c r="I161" s="6" t="s">
        <v>11</v>
      </c>
      <c r="J161" s="13" t="s">
        <v>11</v>
      </c>
    </row>
    <row r="162" spans="1:10" s="85" customFormat="1" ht="24">
      <c r="A162" s="77" t="s">
        <v>244</v>
      </c>
      <c r="B162" s="78"/>
      <c r="C162" s="78"/>
      <c r="D162" s="79" t="s">
        <v>101</v>
      </c>
      <c r="E162" s="80" t="s">
        <v>11</v>
      </c>
      <c r="F162" s="81"/>
      <c r="G162" s="82" t="s">
        <v>11</v>
      </c>
      <c r="H162" s="83" t="s">
        <v>11</v>
      </c>
      <c r="I162" s="83" t="s">
        <v>11</v>
      </c>
      <c r="J162" s="84"/>
    </row>
    <row r="163" spans="1:10" ht="15">
      <c r="A163" s="12" t="s">
        <v>245</v>
      </c>
      <c r="B163" s="1">
        <v>41376</v>
      </c>
      <c r="C163" s="1" t="s">
        <v>29</v>
      </c>
      <c r="D163" s="2" t="s">
        <v>102</v>
      </c>
      <c r="E163" s="3" t="s">
        <v>103</v>
      </c>
      <c r="F163" s="4">
        <v>8427.341999999999</v>
      </c>
      <c r="G163" s="5">
        <v>0.42</v>
      </c>
      <c r="H163" s="6">
        <v>3539.4836399999995</v>
      </c>
      <c r="I163" s="6">
        <v>0.48299999999999993</v>
      </c>
      <c r="J163" s="13">
        <v>4070.406185999999</v>
      </c>
    </row>
    <row r="164" spans="1:10" ht="15">
      <c r="A164" s="12" t="s">
        <v>246</v>
      </c>
      <c r="B164" s="1">
        <v>41376</v>
      </c>
      <c r="C164" s="1" t="s">
        <v>29</v>
      </c>
      <c r="D164" s="2" t="s">
        <v>104</v>
      </c>
      <c r="E164" s="3" t="s">
        <v>103</v>
      </c>
      <c r="F164" s="4">
        <v>1685.4684</v>
      </c>
      <c r="G164" s="5">
        <v>0.42</v>
      </c>
      <c r="H164" s="6">
        <v>707.8967279999999</v>
      </c>
      <c r="I164" s="6">
        <v>0.48299999999999993</v>
      </c>
      <c r="J164" s="13">
        <v>814.0812371999999</v>
      </c>
    </row>
    <row r="165" spans="1:10" ht="15">
      <c r="A165" s="12" t="s">
        <v>247</v>
      </c>
      <c r="B165" s="1">
        <v>41376</v>
      </c>
      <c r="C165" s="1" t="s">
        <v>29</v>
      </c>
      <c r="D165" s="2" t="s">
        <v>105</v>
      </c>
      <c r="E165" s="3" t="s">
        <v>103</v>
      </c>
      <c r="F165" s="4">
        <v>561.8228</v>
      </c>
      <c r="G165" s="5">
        <v>0.42</v>
      </c>
      <c r="H165" s="6">
        <v>235.965576</v>
      </c>
      <c r="I165" s="6">
        <v>0.48299999999999993</v>
      </c>
      <c r="J165" s="13">
        <v>271.3604124</v>
      </c>
    </row>
    <row r="166" spans="1:10" s="53" customFormat="1" ht="15">
      <c r="A166" s="12"/>
      <c r="B166" s="1"/>
      <c r="C166" s="1"/>
      <c r="D166" s="376" t="s">
        <v>525</v>
      </c>
      <c r="E166" s="3"/>
      <c r="F166" s="4"/>
      <c r="G166" s="5"/>
      <c r="H166" s="6"/>
      <c r="I166" s="6"/>
      <c r="J166" s="367">
        <v>5155.85</v>
      </c>
    </row>
    <row r="167" spans="1:10" ht="15">
      <c r="A167" s="12"/>
      <c r="B167" s="1"/>
      <c r="C167" s="1"/>
      <c r="D167" s="2" t="s">
        <v>11</v>
      </c>
      <c r="E167" s="3" t="s">
        <v>11</v>
      </c>
      <c r="F167" s="4"/>
      <c r="G167" s="5" t="s">
        <v>11</v>
      </c>
      <c r="H167" s="6" t="s">
        <v>11</v>
      </c>
      <c r="I167" s="6" t="s">
        <v>11</v>
      </c>
      <c r="J167" s="13" t="s">
        <v>11</v>
      </c>
    </row>
    <row r="168" spans="1:10" s="85" customFormat="1" ht="15">
      <c r="A168" s="77" t="s">
        <v>248</v>
      </c>
      <c r="B168" s="78"/>
      <c r="C168" s="78"/>
      <c r="D168" s="79" t="s">
        <v>121</v>
      </c>
      <c r="E168" s="80" t="s">
        <v>11</v>
      </c>
      <c r="F168" s="81"/>
      <c r="G168" s="82" t="s">
        <v>11</v>
      </c>
      <c r="H168" s="83" t="s">
        <v>11</v>
      </c>
      <c r="I168" s="83" t="s">
        <v>11</v>
      </c>
      <c r="J168" s="84"/>
    </row>
    <row r="169" spans="1:10" ht="36">
      <c r="A169" s="12" t="s">
        <v>593</v>
      </c>
      <c r="B169" s="1">
        <v>40269</v>
      </c>
      <c r="C169" s="1" t="s">
        <v>29</v>
      </c>
      <c r="D169" s="2" t="s">
        <v>123</v>
      </c>
      <c r="E169" s="3" t="s">
        <v>124</v>
      </c>
      <c r="F169" s="4">
        <v>49</v>
      </c>
      <c r="G169" s="5">
        <v>159.06</v>
      </c>
      <c r="H169" s="6">
        <v>7793.9400000000005</v>
      </c>
      <c r="I169" s="6">
        <v>197.28409467022968</v>
      </c>
      <c r="J169" s="13">
        <v>9666.920638841255</v>
      </c>
    </row>
    <row r="170" spans="1:10" ht="36">
      <c r="A170" s="12" t="s">
        <v>594</v>
      </c>
      <c r="B170" s="1">
        <v>40271</v>
      </c>
      <c r="C170" s="1" t="s">
        <v>29</v>
      </c>
      <c r="D170" s="2" t="s">
        <v>126</v>
      </c>
      <c r="E170" s="3" t="s">
        <v>124</v>
      </c>
      <c r="F170" s="4">
        <v>649</v>
      </c>
      <c r="G170" s="5">
        <v>384.06</v>
      </c>
      <c r="H170" s="6">
        <v>249254.94</v>
      </c>
      <c r="I170" s="6">
        <v>476.35439078994347</v>
      </c>
      <c r="J170" s="13">
        <v>309153.9996226733</v>
      </c>
    </row>
    <row r="171" spans="1:10" ht="36">
      <c r="A171" s="12" t="s">
        <v>595</v>
      </c>
      <c r="B171" s="1" t="s">
        <v>128</v>
      </c>
      <c r="C171" s="1" t="s">
        <v>29</v>
      </c>
      <c r="D171" s="2" t="s">
        <v>129</v>
      </c>
      <c r="E171" s="3" t="s">
        <v>34</v>
      </c>
      <c r="F171" s="4">
        <v>1</v>
      </c>
      <c r="G171" s="5">
        <v>1290.31</v>
      </c>
      <c r="H171" s="6">
        <v>1290.31</v>
      </c>
      <c r="I171" s="6">
        <v>1600.3875279387908</v>
      </c>
      <c r="J171" s="13">
        <v>1600.3875279387908</v>
      </c>
    </row>
    <row r="172" spans="1:10" ht="36">
      <c r="A172" s="12" t="s">
        <v>596</v>
      </c>
      <c r="B172" s="1" t="s">
        <v>140</v>
      </c>
      <c r="C172" s="1" t="s">
        <v>29</v>
      </c>
      <c r="D172" s="2" t="s">
        <v>141</v>
      </c>
      <c r="E172" s="3" t="s">
        <v>124</v>
      </c>
      <c r="F172" s="4">
        <v>160</v>
      </c>
      <c r="G172" s="5">
        <v>73.05</v>
      </c>
      <c r="H172" s="6">
        <v>11688</v>
      </c>
      <c r="I172" s="6">
        <v>90.60482280686708</v>
      </c>
      <c r="J172" s="13">
        <v>14496.771649098733</v>
      </c>
    </row>
    <row r="173" spans="1:10" s="54" customFormat="1" ht="15">
      <c r="A173" s="12" t="s">
        <v>597</v>
      </c>
      <c r="B173" s="70" t="s">
        <v>143</v>
      </c>
      <c r="C173" s="70" t="s">
        <v>144</v>
      </c>
      <c r="D173" s="71" t="s">
        <v>255</v>
      </c>
      <c r="E173" s="72" t="s">
        <v>34</v>
      </c>
      <c r="F173" s="73">
        <v>2</v>
      </c>
      <c r="G173" s="74">
        <v>234.05</v>
      </c>
      <c r="H173" s="75">
        <v>468.1</v>
      </c>
      <c r="I173" s="75">
        <v>290.2951235858623</v>
      </c>
      <c r="J173" s="76">
        <v>580.5902471717246</v>
      </c>
    </row>
    <row r="174" spans="1:10" ht="36">
      <c r="A174" s="12" t="s">
        <v>598</v>
      </c>
      <c r="B174" s="11" t="s">
        <v>163</v>
      </c>
      <c r="C174" s="1" t="s">
        <v>67</v>
      </c>
      <c r="D174" s="2" t="s">
        <v>164</v>
      </c>
      <c r="E174" s="3" t="s">
        <v>34</v>
      </c>
      <c r="F174" s="4">
        <v>1</v>
      </c>
      <c r="G174" s="5">
        <v>894</v>
      </c>
      <c r="H174" s="6">
        <v>894</v>
      </c>
      <c r="I174" s="6">
        <v>1108.8393099156629</v>
      </c>
      <c r="J174" s="13">
        <v>1108.8393099156629</v>
      </c>
    </row>
    <row r="175" spans="1:10" ht="24">
      <c r="A175" s="12" t="s">
        <v>599</v>
      </c>
      <c r="B175" s="1">
        <v>42283</v>
      </c>
      <c r="C175" s="1" t="s">
        <v>29</v>
      </c>
      <c r="D175" s="2" t="s">
        <v>146</v>
      </c>
      <c r="E175" s="3" t="s">
        <v>31</v>
      </c>
      <c r="F175" s="4">
        <v>1500</v>
      </c>
      <c r="G175" s="5">
        <v>32.09</v>
      </c>
      <c r="H175" s="6">
        <v>48135.00000000001</v>
      </c>
      <c r="I175" s="6">
        <v>39.801625788807186</v>
      </c>
      <c r="J175" s="13">
        <v>59702.43868321078</v>
      </c>
    </row>
    <row r="176" spans="1:10" ht="24">
      <c r="A176" s="12" t="s">
        <v>600</v>
      </c>
      <c r="B176" s="1" t="s">
        <v>147</v>
      </c>
      <c r="C176" s="1" t="s">
        <v>29</v>
      </c>
      <c r="D176" s="2" t="s">
        <v>148</v>
      </c>
      <c r="E176" s="3" t="s">
        <v>37</v>
      </c>
      <c r="F176" s="4">
        <v>2076.8</v>
      </c>
      <c r="G176" s="5">
        <v>7.91</v>
      </c>
      <c r="H176" s="6">
        <v>16427.488</v>
      </c>
      <c r="I176" s="6">
        <v>9.810871299141938</v>
      </c>
      <c r="J176" s="13">
        <v>20375.21751405798</v>
      </c>
    </row>
    <row r="177" spans="1:10" ht="15">
      <c r="A177" s="12" t="s">
        <v>601</v>
      </c>
      <c r="B177" s="1" t="s">
        <v>149</v>
      </c>
      <c r="C177" s="1" t="s">
        <v>29</v>
      </c>
      <c r="D177" s="2" t="s">
        <v>150</v>
      </c>
      <c r="E177" s="3" t="s">
        <v>31</v>
      </c>
      <c r="F177" s="4">
        <v>1038.4</v>
      </c>
      <c r="G177" s="5">
        <v>2.84</v>
      </c>
      <c r="H177" s="6">
        <v>2949.056</v>
      </c>
      <c r="I177" s="6">
        <v>3.5224872932443874</v>
      </c>
      <c r="J177" s="13">
        <v>3657.7508053049723</v>
      </c>
    </row>
    <row r="178" spans="1:10" ht="15">
      <c r="A178" s="12" t="s">
        <v>602</v>
      </c>
      <c r="B178" s="1" t="s">
        <v>151</v>
      </c>
      <c r="C178" s="1" t="s">
        <v>29</v>
      </c>
      <c r="D178" s="2" t="s">
        <v>152</v>
      </c>
      <c r="E178" s="3" t="s">
        <v>37</v>
      </c>
      <c r="F178" s="4">
        <v>692.2666666666668</v>
      </c>
      <c r="G178" s="5">
        <v>26.74</v>
      </c>
      <c r="H178" s="6">
        <v>18511.21066666667</v>
      </c>
      <c r="I178" s="6">
        <v>33.16595430329399</v>
      </c>
      <c r="J178" s="13">
        <v>22959.68463236032</v>
      </c>
    </row>
    <row r="179" spans="1:10" ht="24">
      <c r="A179" s="12" t="s">
        <v>603</v>
      </c>
      <c r="B179" s="1" t="s">
        <v>258</v>
      </c>
      <c r="C179" s="1" t="s">
        <v>67</v>
      </c>
      <c r="D179" s="2" t="s">
        <v>259</v>
      </c>
      <c r="E179" s="3" t="s">
        <v>34</v>
      </c>
      <c r="F179" s="4">
        <v>10</v>
      </c>
      <c r="G179" s="5">
        <v>1900.66104</v>
      </c>
      <c r="H179" s="6">
        <v>19006.610399999998</v>
      </c>
      <c r="I179" s="6">
        <v>2357.4135078044587</v>
      </c>
      <c r="J179" s="13">
        <v>23574.135078044586</v>
      </c>
    </row>
    <row r="180" spans="1:10" ht="24">
      <c r="A180" s="12" t="s">
        <v>604</v>
      </c>
      <c r="B180" s="1" t="s">
        <v>169</v>
      </c>
      <c r="C180" s="1" t="s">
        <v>67</v>
      </c>
      <c r="D180" s="2" t="s">
        <v>170</v>
      </c>
      <c r="E180" s="3" t="s">
        <v>124</v>
      </c>
      <c r="F180" s="4">
        <v>1368.04</v>
      </c>
      <c r="G180" s="5">
        <v>31.72668</v>
      </c>
      <c r="H180" s="6">
        <v>43403.3673072</v>
      </c>
      <c r="I180" s="6">
        <v>39.350995477757344</v>
      </c>
      <c r="J180" s="13">
        <v>53833.735853391154</v>
      </c>
    </row>
    <row r="181" spans="1:10" s="381" customFormat="1" ht="24">
      <c r="A181" s="12" t="s">
        <v>605</v>
      </c>
      <c r="B181" s="1" t="s">
        <v>171</v>
      </c>
      <c r="C181" s="1" t="s">
        <v>67</v>
      </c>
      <c r="D181" s="2" t="s">
        <v>172</v>
      </c>
      <c r="E181" s="3" t="s">
        <v>124</v>
      </c>
      <c r="F181" s="4">
        <v>1368.04</v>
      </c>
      <c r="G181" s="5">
        <v>16.74</v>
      </c>
      <c r="H181" s="6">
        <v>26804.2266064</v>
      </c>
      <c r="I181" s="6">
        <v>20.76</v>
      </c>
      <c r="J181" s="13">
        <v>28400.51</v>
      </c>
    </row>
    <row r="182" spans="1:10" ht="24">
      <c r="A182" s="12" t="s">
        <v>606</v>
      </c>
      <c r="B182" s="1" t="s">
        <v>173</v>
      </c>
      <c r="C182" s="1" t="s">
        <v>174</v>
      </c>
      <c r="D182" s="2" t="s">
        <v>175</v>
      </c>
      <c r="E182" s="3" t="s">
        <v>34</v>
      </c>
      <c r="F182" s="4">
        <v>11</v>
      </c>
      <c r="G182" s="5">
        <v>838.48</v>
      </c>
      <c r="H182" s="6">
        <v>9223.28</v>
      </c>
      <c r="I182" s="6">
        <v>1039.9771639575895</v>
      </c>
      <c r="J182" s="13">
        <v>11439.748803533485</v>
      </c>
    </row>
    <row r="183" spans="1:10" s="53" customFormat="1" ht="15">
      <c r="A183" s="12"/>
      <c r="B183" s="1"/>
      <c r="C183" s="1"/>
      <c r="D183" s="376" t="s">
        <v>526</v>
      </c>
      <c r="E183" s="3"/>
      <c r="F183" s="4"/>
      <c r="G183" s="5"/>
      <c r="H183" s="6"/>
      <c r="I183" s="6"/>
      <c r="J183" s="367">
        <v>560550.73</v>
      </c>
    </row>
    <row r="184" spans="1:10" ht="15">
      <c r="A184" s="12"/>
      <c r="B184" s="1"/>
      <c r="C184" s="1"/>
      <c r="D184" s="2"/>
      <c r="E184" s="3"/>
      <c r="F184" s="4"/>
      <c r="G184" s="5"/>
      <c r="H184" s="6"/>
      <c r="I184" s="6"/>
      <c r="J184" s="13"/>
    </row>
    <row r="185" spans="1:10" s="85" customFormat="1" ht="15">
      <c r="A185" s="77" t="s">
        <v>249</v>
      </c>
      <c r="B185" s="78"/>
      <c r="C185" s="78"/>
      <c r="D185" s="79" t="s">
        <v>177</v>
      </c>
      <c r="E185" s="80" t="s">
        <v>11</v>
      </c>
      <c r="F185" s="81"/>
      <c r="G185" s="82" t="s">
        <v>11</v>
      </c>
      <c r="H185" s="83" t="s">
        <v>11</v>
      </c>
      <c r="I185" s="83" t="s">
        <v>11</v>
      </c>
      <c r="J185" s="84"/>
    </row>
    <row r="186" spans="1:10" ht="36">
      <c r="A186" s="12" t="s">
        <v>250</v>
      </c>
      <c r="B186" s="1">
        <v>41278</v>
      </c>
      <c r="C186" s="1" t="s">
        <v>29</v>
      </c>
      <c r="D186" s="2" t="s">
        <v>179</v>
      </c>
      <c r="E186" s="3" t="s">
        <v>124</v>
      </c>
      <c r="F186" s="4">
        <v>600</v>
      </c>
      <c r="G186" s="5">
        <v>11.89</v>
      </c>
      <c r="H186" s="6">
        <v>7134</v>
      </c>
      <c r="I186" s="6">
        <v>14.747314759392877</v>
      </c>
      <c r="J186" s="13">
        <v>8848.388855635727</v>
      </c>
    </row>
    <row r="187" spans="1:10" ht="15">
      <c r="A187" s="12" t="s">
        <v>251</v>
      </c>
      <c r="B187" s="1">
        <v>41291</v>
      </c>
      <c r="C187" s="1" t="s">
        <v>29</v>
      </c>
      <c r="D187" s="2" t="s">
        <v>181</v>
      </c>
      <c r="E187" s="3" t="s">
        <v>124</v>
      </c>
      <c r="F187" s="4">
        <v>600</v>
      </c>
      <c r="G187" s="5">
        <v>5.72</v>
      </c>
      <c r="H187" s="6">
        <v>3432</v>
      </c>
      <c r="I187" s="6">
        <v>7.094587083576724</v>
      </c>
      <c r="J187" s="13">
        <v>4256.752250146034</v>
      </c>
    </row>
    <row r="188" spans="1:10" ht="36">
      <c r="A188" s="12" t="s">
        <v>252</v>
      </c>
      <c r="B188" s="1">
        <v>41396</v>
      </c>
      <c r="C188" s="1" t="s">
        <v>29</v>
      </c>
      <c r="D188" s="2" t="s">
        <v>183</v>
      </c>
      <c r="E188" s="3" t="s">
        <v>31</v>
      </c>
      <c r="F188" s="4">
        <v>12000</v>
      </c>
      <c r="G188" s="5">
        <v>0.2</v>
      </c>
      <c r="H188" s="6">
        <v>2400</v>
      </c>
      <c r="I188" s="6">
        <v>0.24806248543974563</v>
      </c>
      <c r="J188" s="13">
        <v>2976.7498252769474</v>
      </c>
    </row>
    <row r="189" spans="1:10" ht="15">
      <c r="A189" s="12" t="s">
        <v>253</v>
      </c>
      <c r="B189" s="1">
        <v>41400</v>
      </c>
      <c r="C189" s="1" t="s">
        <v>29</v>
      </c>
      <c r="D189" s="2" t="s">
        <v>184</v>
      </c>
      <c r="E189" s="3" t="s">
        <v>31</v>
      </c>
      <c r="F189" s="4">
        <v>12000</v>
      </c>
      <c r="G189" s="5">
        <v>0.14</v>
      </c>
      <c r="H189" s="6">
        <v>1680.0000000000002</v>
      </c>
      <c r="I189" s="6">
        <v>0.17364373980782194</v>
      </c>
      <c r="J189" s="13">
        <v>2083.724877693863</v>
      </c>
    </row>
    <row r="190" spans="1:10" ht="15">
      <c r="A190" s="12" t="s">
        <v>254</v>
      </c>
      <c r="B190" s="1">
        <v>41401</v>
      </c>
      <c r="C190" s="1" t="s">
        <v>29</v>
      </c>
      <c r="D190" s="2" t="s">
        <v>185</v>
      </c>
      <c r="E190" s="3" t="s">
        <v>31</v>
      </c>
      <c r="F190" s="4">
        <v>12000</v>
      </c>
      <c r="G190" s="5">
        <v>0.61</v>
      </c>
      <c r="H190" s="6">
        <v>7320</v>
      </c>
      <c r="I190" s="6">
        <v>0.7565905805912241</v>
      </c>
      <c r="J190" s="13">
        <v>9079.086967094689</v>
      </c>
    </row>
    <row r="191" spans="1:10" ht="15">
      <c r="A191" s="12" t="s">
        <v>256</v>
      </c>
      <c r="B191" s="1" t="s">
        <v>13</v>
      </c>
      <c r="C191" s="1" t="s">
        <v>74</v>
      </c>
      <c r="D191" s="2" t="s">
        <v>186</v>
      </c>
      <c r="E191" s="3" t="s">
        <v>34</v>
      </c>
      <c r="F191" s="4">
        <v>9</v>
      </c>
      <c r="G191" s="5">
        <v>1788</v>
      </c>
      <c r="H191" s="6">
        <v>16092</v>
      </c>
      <c r="I191" s="6">
        <v>2217.6786198313257</v>
      </c>
      <c r="J191" s="13">
        <v>19959.107578481933</v>
      </c>
    </row>
    <row r="192" spans="1:10" ht="24">
      <c r="A192" s="12" t="s">
        <v>257</v>
      </c>
      <c r="B192" s="1" t="s">
        <v>187</v>
      </c>
      <c r="C192" s="1" t="s">
        <v>29</v>
      </c>
      <c r="D192" s="2" t="s">
        <v>188</v>
      </c>
      <c r="E192" s="3" t="s">
        <v>34</v>
      </c>
      <c r="F192" s="4">
        <v>2</v>
      </c>
      <c r="G192" s="5">
        <v>4601.42</v>
      </c>
      <c r="H192" s="6">
        <v>9202.84</v>
      </c>
      <c r="I192" s="6">
        <v>5707.198408760772</v>
      </c>
      <c r="J192" s="13">
        <v>11414.396817521543</v>
      </c>
    </row>
    <row r="193" spans="1:10" s="53" customFormat="1" ht="15">
      <c r="A193" s="12"/>
      <c r="B193" s="1"/>
      <c r="C193" s="1"/>
      <c r="D193" s="376" t="s">
        <v>527</v>
      </c>
      <c r="E193" s="3"/>
      <c r="F193" s="4"/>
      <c r="G193" s="5"/>
      <c r="H193" s="6"/>
      <c r="I193" s="6"/>
      <c r="J193" s="367">
        <v>58618.21</v>
      </c>
    </row>
    <row r="194" spans="1:10" ht="15">
      <c r="A194" s="12"/>
      <c r="B194" s="1"/>
      <c r="C194" s="1"/>
      <c r="D194" s="2"/>
      <c r="E194" s="3"/>
      <c r="F194" s="4"/>
      <c r="G194" s="5"/>
      <c r="H194" s="6"/>
      <c r="I194" s="6"/>
      <c r="J194" s="13"/>
    </row>
    <row r="195" spans="1:10" s="85" customFormat="1" ht="15">
      <c r="A195" s="77" t="s">
        <v>260</v>
      </c>
      <c r="B195" s="78"/>
      <c r="C195" s="78"/>
      <c r="D195" s="79" t="s">
        <v>190</v>
      </c>
      <c r="E195" s="80" t="s">
        <v>11</v>
      </c>
      <c r="F195" s="81"/>
      <c r="G195" s="82" t="s">
        <v>11</v>
      </c>
      <c r="H195" s="83" t="s">
        <v>11</v>
      </c>
      <c r="I195" s="83" t="s">
        <v>11</v>
      </c>
      <c r="J195" s="84"/>
    </row>
    <row r="196" spans="1:10" ht="15">
      <c r="A196" s="373" t="s">
        <v>261</v>
      </c>
      <c r="B196" s="375"/>
      <c r="C196" s="375"/>
      <c r="D196" s="374" t="s">
        <v>265</v>
      </c>
      <c r="E196" s="3" t="s">
        <v>11</v>
      </c>
      <c r="F196" s="4"/>
      <c r="G196" s="5" t="s">
        <v>11</v>
      </c>
      <c r="H196" s="6" t="s">
        <v>11</v>
      </c>
      <c r="I196" s="6" t="s">
        <v>11</v>
      </c>
      <c r="J196" s="13"/>
    </row>
    <row r="197" spans="1:10" ht="48">
      <c r="A197" s="12" t="s">
        <v>607</v>
      </c>
      <c r="B197" s="1">
        <v>42977</v>
      </c>
      <c r="C197" s="1" t="s">
        <v>29</v>
      </c>
      <c r="D197" s="2" t="s">
        <v>195</v>
      </c>
      <c r="E197" s="3" t="s">
        <v>31</v>
      </c>
      <c r="F197" s="4">
        <v>3.79</v>
      </c>
      <c r="G197" s="5">
        <v>369.74</v>
      </c>
      <c r="H197" s="6">
        <v>1401.3146000000002</v>
      </c>
      <c r="I197" s="6">
        <v>458.5931168324577</v>
      </c>
      <c r="J197" s="13">
        <v>1738.0679127950148</v>
      </c>
    </row>
    <row r="198" spans="1:10" ht="48">
      <c r="A198" s="12" t="s">
        <v>608</v>
      </c>
      <c r="B198" s="1">
        <v>42981</v>
      </c>
      <c r="C198" s="1" t="s">
        <v>29</v>
      </c>
      <c r="D198" s="2" t="s">
        <v>198</v>
      </c>
      <c r="E198" s="3" t="s">
        <v>31</v>
      </c>
      <c r="F198" s="4">
        <v>8.6</v>
      </c>
      <c r="G198" s="5">
        <v>379.87</v>
      </c>
      <c r="H198" s="6">
        <v>3266.882</v>
      </c>
      <c r="I198" s="6">
        <v>471.1574817199808</v>
      </c>
      <c r="J198" s="13">
        <v>4051.9543427918347</v>
      </c>
    </row>
    <row r="199" spans="1:10" s="53" customFormat="1" ht="15">
      <c r="A199" s="12"/>
      <c r="B199" s="1"/>
      <c r="C199" s="1"/>
      <c r="D199" s="376" t="s">
        <v>609</v>
      </c>
      <c r="E199" s="3"/>
      <c r="F199" s="4"/>
      <c r="G199" s="5"/>
      <c r="H199" s="6"/>
      <c r="I199" s="6"/>
      <c r="J199" s="367">
        <v>5790.02</v>
      </c>
    </row>
    <row r="200" spans="1:10" s="53" customFormat="1" ht="15">
      <c r="A200" s="12"/>
      <c r="B200" s="1"/>
      <c r="C200" s="1"/>
      <c r="D200" s="376"/>
      <c r="E200" s="3"/>
      <c r="F200" s="4"/>
      <c r="G200" s="5"/>
      <c r="H200" s="6"/>
      <c r="I200" s="6"/>
      <c r="J200" s="367"/>
    </row>
    <row r="201" spans="1:10" ht="15">
      <c r="A201" s="373" t="s">
        <v>262</v>
      </c>
      <c r="B201" s="375"/>
      <c r="C201" s="375"/>
      <c r="D201" s="374" t="s">
        <v>204</v>
      </c>
      <c r="E201" s="3" t="s">
        <v>11</v>
      </c>
      <c r="F201" s="4"/>
      <c r="G201" s="5" t="s">
        <v>11</v>
      </c>
      <c r="H201" s="6" t="s">
        <v>11</v>
      </c>
      <c r="I201" s="6" t="s">
        <v>11</v>
      </c>
      <c r="J201" s="13"/>
    </row>
    <row r="202" spans="1:10" ht="36">
      <c r="A202" s="12" t="s">
        <v>610</v>
      </c>
      <c r="B202" s="1" t="s">
        <v>205</v>
      </c>
      <c r="C202" s="1" t="s">
        <v>29</v>
      </c>
      <c r="D202" s="2" t="s">
        <v>206</v>
      </c>
      <c r="E202" s="3" t="s">
        <v>124</v>
      </c>
      <c r="F202" s="4">
        <v>2.5</v>
      </c>
      <c r="G202" s="5">
        <v>54</v>
      </c>
      <c r="H202" s="6">
        <v>135</v>
      </c>
      <c r="I202" s="6">
        <v>66.97687106873131</v>
      </c>
      <c r="J202" s="13">
        <v>167.4421776718283</v>
      </c>
    </row>
    <row r="203" spans="1:10" ht="36">
      <c r="A203" s="12" t="s">
        <v>611</v>
      </c>
      <c r="B203" s="1">
        <v>41243</v>
      </c>
      <c r="C203" s="1" t="s">
        <v>29</v>
      </c>
      <c r="D203" s="2" t="s">
        <v>207</v>
      </c>
      <c r="E203" s="3" t="s">
        <v>31</v>
      </c>
      <c r="F203" s="4">
        <v>402.4</v>
      </c>
      <c r="G203" s="5">
        <v>12.02</v>
      </c>
      <c r="H203" s="6">
        <v>4836.848</v>
      </c>
      <c r="I203" s="6">
        <v>14.90855537492871</v>
      </c>
      <c r="J203" s="13">
        <v>5999.202682871312</v>
      </c>
    </row>
    <row r="204" spans="1:10" ht="36">
      <c r="A204" s="12" t="s">
        <v>612</v>
      </c>
      <c r="B204" s="1">
        <v>41231</v>
      </c>
      <c r="C204" s="1" t="s">
        <v>29</v>
      </c>
      <c r="D204" s="2" t="s">
        <v>209</v>
      </c>
      <c r="E204" s="3" t="s">
        <v>34</v>
      </c>
      <c r="F204" s="4">
        <v>300</v>
      </c>
      <c r="G204" s="5">
        <v>10.91</v>
      </c>
      <c r="H204" s="6">
        <v>3273</v>
      </c>
      <c r="I204" s="6">
        <v>13.531808580738122</v>
      </c>
      <c r="J204" s="13">
        <v>4059.5425742214366</v>
      </c>
    </row>
    <row r="205" spans="1:10" ht="36">
      <c r="A205" s="12" t="s">
        <v>613</v>
      </c>
      <c r="B205" s="1">
        <v>41230</v>
      </c>
      <c r="C205" s="1" t="s">
        <v>29</v>
      </c>
      <c r="D205" s="2" t="s">
        <v>267</v>
      </c>
      <c r="E205" s="3" t="s">
        <v>34</v>
      </c>
      <c r="F205" s="4">
        <v>94</v>
      </c>
      <c r="G205" s="5">
        <v>14.13</v>
      </c>
      <c r="H205" s="6">
        <v>1328.22</v>
      </c>
      <c r="I205" s="6">
        <v>17.52561459631803</v>
      </c>
      <c r="J205" s="13">
        <v>1647.4077720538946</v>
      </c>
    </row>
    <row r="206" spans="1:10" ht="36">
      <c r="A206" s="12" t="s">
        <v>614</v>
      </c>
      <c r="B206" s="1" t="s">
        <v>211</v>
      </c>
      <c r="C206" s="1" t="s">
        <v>212</v>
      </c>
      <c r="D206" s="2" t="s">
        <v>213</v>
      </c>
      <c r="E206" s="3" t="s">
        <v>31</v>
      </c>
      <c r="F206" s="4">
        <v>128</v>
      </c>
      <c r="G206" s="5">
        <v>18.03</v>
      </c>
      <c r="H206" s="6">
        <v>2307.84</v>
      </c>
      <c r="I206" s="6">
        <v>22.36283306239307</v>
      </c>
      <c r="J206" s="13">
        <v>2862.442631986313</v>
      </c>
    </row>
    <row r="207" spans="1:10" ht="36">
      <c r="A207" s="12" t="s">
        <v>615</v>
      </c>
      <c r="B207" s="1" t="s">
        <v>214</v>
      </c>
      <c r="C207" s="1" t="s">
        <v>29</v>
      </c>
      <c r="D207" s="2" t="s">
        <v>215</v>
      </c>
      <c r="E207" s="3" t="s">
        <v>37</v>
      </c>
      <c r="F207" s="4">
        <v>19.2</v>
      </c>
      <c r="G207" s="5">
        <v>369.27</v>
      </c>
      <c r="H207" s="6">
        <v>7089.9839999999995</v>
      </c>
      <c r="I207" s="6">
        <v>458.0101699916743</v>
      </c>
      <c r="J207" s="13">
        <v>8793.795263840146</v>
      </c>
    </row>
    <row r="208" spans="1:10" ht="36">
      <c r="A208" s="12" t="s">
        <v>616</v>
      </c>
      <c r="B208" s="1" t="s">
        <v>216</v>
      </c>
      <c r="C208" s="1" t="s">
        <v>29</v>
      </c>
      <c r="D208" s="2" t="s">
        <v>217</v>
      </c>
      <c r="E208" s="3" t="s">
        <v>218</v>
      </c>
      <c r="F208" s="4">
        <v>200</v>
      </c>
      <c r="G208" s="5">
        <v>6.41</v>
      </c>
      <c r="H208" s="6">
        <v>1282</v>
      </c>
      <c r="I208" s="6">
        <v>7.9504026583438465</v>
      </c>
      <c r="J208" s="13">
        <v>1590.0805316687693</v>
      </c>
    </row>
    <row r="209" spans="1:10" s="53" customFormat="1" ht="15">
      <c r="A209" s="12"/>
      <c r="B209" s="1"/>
      <c r="C209" s="1"/>
      <c r="D209" s="376" t="s">
        <v>617</v>
      </c>
      <c r="E209" s="3"/>
      <c r="F209" s="4"/>
      <c r="G209" s="5"/>
      <c r="H209" s="6"/>
      <c r="I209" s="6"/>
      <c r="J209" s="367">
        <v>25119.91</v>
      </c>
    </row>
    <row r="210" spans="1:10" ht="15">
      <c r="A210" s="12"/>
      <c r="B210" s="1"/>
      <c r="C210" s="1"/>
      <c r="D210" s="2"/>
      <c r="E210" s="3"/>
      <c r="F210" s="4"/>
      <c r="G210" s="5"/>
      <c r="H210" s="6"/>
      <c r="I210" s="6"/>
      <c r="J210" s="13"/>
    </row>
    <row r="211" spans="1:10" s="85" customFormat="1" ht="15">
      <c r="A211" s="77" t="s">
        <v>263</v>
      </c>
      <c r="B211" s="78"/>
      <c r="C211" s="78"/>
      <c r="D211" s="79" t="s">
        <v>219</v>
      </c>
      <c r="E211" s="80" t="s">
        <v>11</v>
      </c>
      <c r="F211" s="81"/>
      <c r="G211" s="82" t="s">
        <v>11</v>
      </c>
      <c r="H211" s="83" t="s">
        <v>11</v>
      </c>
      <c r="I211" s="83" t="s">
        <v>11</v>
      </c>
      <c r="J211" s="84"/>
    </row>
    <row r="212" spans="1:10" ht="24">
      <c r="A212" s="12" t="s">
        <v>264</v>
      </c>
      <c r="B212" s="1">
        <v>41402</v>
      </c>
      <c r="C212" s="1" t="s">
        <v>29</v>
      </c>
      <c r="D212" s="2" t="s">
        <v>220</v>
      </c>
      <c r="E212" s="3" t="s">
        <v>31</v>
      </c>
      <c r="F212" s="4">
        <v>875.24</v>
      </c>
      <c r="G212" s="5">
        <v>6</v>
      </c>
      <c r="H212" s="6">
        <v>5251.4400000000005</v>
      </c>
      <c r="I212" s="6">
        <v>7.441874563192368</v>
      </c>
      <c r="J212" s="13">
        <v>6513.426292688488</v>
      </c>
    </row>
    <row r="213" spans="1:10" ht="15">
      <c r="A213" s="12" t="s">
        <v>266</v>
      </c>
      <c r="B213" s="1" t="s">
        <v>221</v>
      </c>
      <c r="C213" s="1" t="s">
        <v>222</v>
      </c>
      <c r="D213" s="2" t="s">
        <v>223</v>
      </c>
      <c r="E213" s="3" t="s">
        <v>31</v>
      </c>
      <c r="F213" s="4">
        <v>1200</v>
      </c>
      <c r="G213" s="5">
        <v>1.43</v>
      </c>
      <c r="H213" s="6">
        <v>1716</v>
      </c>
      <c r="I213" s="6">
        <v>1.773646770894181</v>
      </c>
      <c r="J213" s="13">
        <v>2128.376125073017</v>
      </c>
    </row>
    <row r="214" spans="1:10" ht="24">
      <c r="A214" s="12" t="s">
        <v>618</v>
      </c>
      <c r="B214" s="1" t="s">
        <v>13</v>
      </c>
      <c r="C214" s="1" t="s">
        <v>74</v>
      </c>
      <c r="D214" s="2" t="s">
        <v>224</v>
      </c>
      <c r="E214" s="3" t="s">
        <v>34</v>
      </c>
      <c r="F214" s="4">
        <v>30</v>
      </c>
      <c r="G214" s="5">
        <v>62.578885498931825</v>
      </c>
      <c r="H214" s="6">
        <v>1877.3665649679547</v>
      </c>
      <c r="I214" s="6">
        <v>77.61736936457142</v>
      </c>
      <c r="J214" s="13">
        <v>2328.5210809371424</v>
      </c>
    </row>
    <row r="215" spans="1:10" s="53" customFormat="1" ht="15">
      <c r="A215" s="12"/>
      <c r="B215" s="1"/>
      <c r="C215" s="1"/>
      <c r="D215" s="376" t="s">
        <v>528</v>
      </c>
      <c r="E215" s="3"/>
      <c r="F215" s="4"/>
      <c r="G215" s="5"/>
      <c r="H215" s="6"/>
      <c r="I215" s="6"/>
      <c r="J215" s="367">
        <v>10970.32</v>
      </c>
    </row>
    <row r="216" spans="1:10" ht="15">
      <c r="A216" s="416" t="s">
        <v>513</v>
      </c>
      <c r="B216" s="417"/>
      <c r="C216" s="417"/>
      <c r="D216" s="417"/>
      <c r="E216" s="417"/>
      <c r="F216" s="417"/>
      <c r="G216" s="417"/>
      <c r="H216" s="417"/>
      <c r="I216" s="418"/>
      <c r="J216" s="367">
        <f>J215+J209+J199+J193+J183+J166+J160+J146</f>
        <v>1053731.2684900952</v>
      </c>
    </row>
    <row r="217" spans="1:10" ht="16.5" thickBot="1">
      <c r="A217" s="414" t="s">
        <v>268</v>
      </c>
      <c r="B217" s="415"/>
      <c r="C217" s="415"/>
      <c r="D217" s="415"/>
      <c r="E217" s="415"/>
      <c r="F217" s="415"/>
      <c r="G217" s="415"/>
      <c r="H217" s="415"/>
      <c r="I217" s="415"/>
      <c r="J217" s="86">
        <f>J216+J139+J20</f>
        <v>10555302.571699569</v>
      </c>
    </row>
    <row r="218" spans="1:10" ht="15.75" thickBot="1">
      <c r="A218" s="47"/>
      <c r="B218" s="48"/>
      <c r="C218" s="48"/>
      <c r="D218" s="48"/>
      <c r="E218" s="48"/>
      <c r="F218" s="48"/>
      <c r="G218" s="48"/>
      <c r="H218" s="48"/>
      <c r="I218" s="48"/>
      <c r="J218" s="42"/>
    </row>
    <row r="219" ht="15">
      <c r="F219" s="52"/>
    </row>
  </sheetData>
  <sheetProtection/>
  <autoFilter ref="B1:B217"/>
  <mergeCells count="23">
    <mergeCell ref="A1:J1"/>
    <mergeCell ref="A2:J2"/>
    <mergeCell ref="A3:J3"/>
    <mergeCell ref="A4:J4"/>
    <mergeCell ref="A5:J5"/>
    <mergeCell ref="A6:J6"/>
    <mergeCell ref="H11:H12"/>
    <mergeCell ref="A217:I217"/>
    <mergeCell ref="A20:I20"/>
    <mergeCell ref="A139:I139"/>
    <mergeCell ref="A216:I216"/>
    <mergeCell ref="A11:F11"/>
    <mergeCell ref="G11:G12"/>
    <mergeCell ref="G10:J10"/>
    <mergeCell ref="A10:F10"/>
    <mergeCell ref="I11:I12"/>
    <mergeCell ref="G7:J7"/>
    <mergeCell ref="A9:F9"/>
    <mergeCell ref="G8:J8"/>
    <mergeCell ref="G9:J9"/>
    <mergeCell ref="A7:F7"/>
    <mergeCell ref="A8:F8"/>
    <mergeCell ref="A12:F12"/>
  </mergeCells>
  <printOptions horizontalCentered="1"/>
  <pageMargins left="0.11811023622047245" right="0.11811023622047245" top="0.3937007874015748" bottom="0.3937007874015748" header="0.31496062992125984" footer="0.31496062992125984"/>
  <pageSetup fitToHeight="0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2" width="8.421875" style="0" bestFit="1" customWidth="1"/>
    <col min="3" max="3" width="81.14062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161</v>
      </c>
      <c r="B2" s="544"/>
      <c r="C2" s="544"/>
      <c r="D2" s="544"/>
      <c r="E2" s="544"/>
      <c r="F2" s="544"/>
      <c r="G2" s="545"/>
    </row>
    <row r="3" spans="1:7" ht="15">
      <c r="A3" s="546" t="s">
        <v>495</v>
      </c>
      <c r="B3" s="547"/>
      <c r="C3" s="547"/>
      <c r="D3" s="547"/>
      <c r="E3" s="547"/>
      <c r="F3" s="547"/>
      <c r="G3" s="548"/>
    </row>
    <row r="4" spans="1:7" ht="15">
      <c r="A4" s="340" t="s">
        <v>1</v>
      </c>
      <c r="B4" s="340" t="s">
        <v>2</v>
      </c>
      <c r="C4" s="340" t="s">
        <v>481</v>
      </c>
      <c r="D4" s="340" t="s">
        <v>389</v>
      </c>
      <c r="E4" s="340" t="s">
        <v>390</v>
      </c>
      <c r="F4" s="340" t="s">
        <v>391</v>
      </c>
      <c r="G4" s="340" t="s">
        <v>482</v>
      </c>
    </row>
    <row r="5" spans="1:7" ht="25.5">
      <c r="A5" s="336">
        <v>41624</v>
      </c>
      <c r="B5" s="339" t="s">
        <v>29</v>
      </c>
      <c r="C5" s="328" t="s">
        <v>491</v>
      </c>
      <c r="D5" s="329" t="s">
        <v>484</v>
      </c>
      <c r="E5" s="337">
        <v>1.562</v>
      </c>
      <c r="F5" s="330">
        <v>356.32</v>
      </c>
      <c r="G5" s="330">
        <v>556.5718400000001</v>
      </c>
    </row>
    <row r="6" spans="1:7" ht="25.5">
      <c r="A6" s="336">
        <v>42418</v>
      </c>
      <c r="B6" s="339" t="s">
        <v>29</v>
      </c>
      <c r="C6" s="328" t="s">
        <v>492</v>
      </c>
      <c r="D6" s="329" t="s">
        <v>487</v>
      </c>
      <c r="E6" s="337">
        <v>10.44</v>
      </c>
      <c r="F6" s="330">
        <v>46.87</v>
      </c>
      <c r="G6" s="330">
        <v>489.3228</v>
      </c>
    </row>
    <row r="7" spans="1:7" ht="25.5">
      <c r="A7" s="336">
        <v>40215</v>
      </c>
      <c r="B7" s="339" t="s">
        <v>29</v>
      </c>
      <c r="C7" s="328" t="s">
        <v>496</v>
      </c>
      <c r="D7" s="329" t="s">
        <v>484</v>
      </c>
      <c r="E7" s="337">
        <v>1.25</v>
      </c>
      <c r="F7" s="330">
        <v>7.91</v>
      </c>
      <c r="G7" s="330">
        <v>9.8875</v>
      </c>
    </row>
    <row r="8" spans="1:7" ht="15">
      <c r="A8" s="336">
        <v>40239</v>
      </c>
      <c r="B8" s="339" t="s">
        <v>29</v>
      </c>
      <c r="C8" s="328" t="s">
        <v>486</v>
      </c>
      <c r="D8" s="329" t="s">
        <v>487</v>
      </c>
      <c r="E8" s="337">
        <v>3.79</v>
      </c>
      <c r="F8" s="330">
        <v>2.84</v>
      </c>
      <c r="G8" s="330">
        <v>10.7636</v>
      </c>
    </row>
    <row r="9" spans="1:7" ht="38.25">
      <c r="A9" s="336">
        <v>42285</v>
      </c>
      <c r="B9" s="339" t="s">
        <v>29</v>
      </c>
      <c r="C9" s="328" t="s">
        <v>497</v>
      </c>
      <c r="D9" s="329" t="s">
        <v>488</v>
      </c>
      <c r="E9" s="337">
        <v>27.9</v>
      </c>
      <c r="F9" s="330">
        <v>6.41</v>
      </c>
      <c r="G9" s="330">
        <v>178.839</v>
      </c>
    </row>
    <row r="10" spans="1:7" ht="15">
      <c r="A10" s="549" t="s">
        <v>489</v>
      </c>
      <c r="B10" s="550"/>
      <c r="C10" s="550"/>
      <c r="D10" s="550"/>
      <c r="E10" s="550"/>
      <c r="F10" s="551"/>
      <c r="G10" s="338">
        <v>1245.38474</v>
      </c>
    </row>
    <row r="16" ht="15">
      <c r="G16" s="53"/>
    </row>
  </sheetData>
  <sheetProtection/>
  <mergeCells count="3">
    <mergeCell ref="A3:G3"/>
    <mergeCell ref="A10:F10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2" width="8.421875" style="0" bestFit="1" customWidth="1"/>
    <col min="3" max="3" width="73.710937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167</v>
      </c>
      <c r="B2" s="544"/>
      <c r="C2" s="544"/>
      <c r="D2" s="544"/>
      <c r="E2" s="544"/>
      <c r="F2" s="544"/>
      <c r="G2" s="545"/>
    </row>
    <row r="3" spans="1:7" ht="15">
      <c r="A3" s="546" t="s">
        <v>498</v>
      </c>
      <c r="B3" s="547"/>
      <c r="C3" s="547"/>
      <c r="D3" s="547"/>
      <c r="E3" s="547"/>
      <c r="F3" s="547"/>
      <c r="G3" s="548"/>
    </row>
    <row r="4" spans="1:7" ht="15">
      <c r="A4" s="345" t="s">
        <v>1</v>
      </c>
      <c r="B4" s="345" t="s">
        <v>2</v>
      </c>
      <c r="C4" s="345" t="s">
        <v>481</v>
      </c>
      <c r="D4" s="345" t="s">
        <v>389</v>
      </c>
      <c r="E4" s="345" t="s">
        <v>390</v>
      </c>
      <c r="F4" s="345" t="s">
        <v>391</v>
      </c>
      <c r="G4" s="345" t="s">
        <v>482</v>
      </c>
    </row>
    <row r="5" spans="1:7" ht="25.5">
      <c r="A5" s="341">
        <v>41624</v>
      </c>
      <c r="B5" s="344" t="s">
        <v>29</v>
      </c>
      <c r="C5" s="328" t="s">
        <v>491</v>
      </c>
      <c r="D5" s="329" t="s">
        <v>484</v>
      </c>
      <c r="E5" s="342">
        <v>3.69</v>
      </c>
      <c r="F5" s="330">
        <v>356.32</v>
      </c>
      <c r="G5" s="330">
        <v>1314.8208</v>
      </c>
    </row>
    <row r="6" spans="1:7" ht="25.5">
      <c r="A6" s="341">
        <v>42418</v>
      </c>
      <c r="B6" s="344" t="s">
        <v>29</v>
      </c>
      <c r="C6" s="328" t="s">
        <v>492</v>
      </c>
      <c r="D6" s="329" t="s">
        <v>487</v>
      </c>
      <c r="E6" s="342">
        <v>18.74</v>
      </c>
      <c r="F6" s="330">
        <v>46.87</v>
      </c>
      <c r="G6" s="330">
        <v>878.3437999999999</v>
      </c>
    </row>
    <row r="7" spans="1:7" ht="38.25">
      <c r="A7" s="341">
        <v>42285</v>
      </c>
      <c r="B7" s="344" t="s">
        <v>29</v>
      </c>
      <c r="C7" s="328" t="s">
        <v>497</v>
      </c>
      <c r="D7" s="329" t="s">
        <v>488</v>
      </c>
      <c r="E7" s="342">
        <v>6.261</v>
      </c>
      <c r="F7" s="330">
        <v>6.41</v>
      </c>
      <c r="G7" s="330">
        <v>40.13301</v>
      </c>
    </row>
    <row r="8" spans="1:7" ht="15">
      <c r="A8" s="341">
        <v>40239</v>
      </c>
      <c r="B8" s="344" t="s">
        <v>29</v>
      </c>
      <c r="C8" s="328" t="s">
        <v>486</v>
      </c>
      <c r="D8" s="329" t="s">
        <v>487</v>
      </c>
      <c r="E8" s="342">
        <v>2.86</v>
      </c>
      <c r="F8" s="330">
        <v>2.84</v>
      </c>
      <c r="G8" s="330">
        <v>8.122399999999999</v>
      </c>
    </row>
    <row r="9" spans="1:7" ht="25.5">
      <c r="A9" s="341">
        <v>40215</v>
      </c>
      <c r="B9" s="344" t="s">
        <v>29</v>
      </c>
      <c r="C9" s="328" t="s">
        <v>496</v>
      </c>
      <c r="D9" s="329" t="s">
        <v>484</v>
      </c>
      <c r="E9" s="342">
        <v>9</v>
      </c>
      <c r="F9" s="330">
        <v>7.91</v>
      </c>
      <c r="G9" s="330">
        <v>71.19</v>
      </c>
    </row>
    <row r="10" spans="1:7" ht="15">
      <c r="A10" s="341">
        <v>40234</v>
      </c>
      <c r="B10" s="344" t="s">
        <v>29</v>
      </c>
      <c r="C10" s="328" t="s">
        <v>493</v>
      </c>
      <c r="D10" s="329" t="s">
        <v>484</v>
      </c>
      <c r="E10" s="342">
        <v>4.44</v>
      </c>
      <c r="F10" s="330">
        <v>26.74</v>
      </c>
      <c r="G10" s="330">
        <v>118.7256</v>
      </c>
    </row>
    <row r="11" spans="1:7" ht="15">
      <c r="A11" s="549" t="s">
        <v>489</v>
      </c>
      <c r="B11" s="550"/>
      <c r="C11" s="550"/>
      <c r="D11" s="550"/>
      <c r="E11" s="550"/>
      <c r="F11" s="551"/>
      <c r="G11" s="343">
        <v>2431.3356100000005</v>
      </c>
    </row>
  </sheetData>
  <sheetProtection/>
  <mergeCells count="3">
    <mergeCell ref="A3:G3"/>
    <mergeCell ref="A11:F1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2" width="8.421875" style="0" bestFit="1" customWidth="1"/>
    <col min="3" max="3" width="82.14062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258</v>
      </c>
      <c r="B2" s="544"/>
      <c r="C2" s="544"/>
      <c r="D2" s="544"/>
      <c r="E2" s="544"/>
      <c r="F2" s="544"/>
      <c r="G2" s="545"/>
    </row>
    <row r="3" spans="1:7" ht="15">
      <c r="A3" s="546" t="s">
        <v>499</v>
      </c>
      <c r="B3" s="547"/>
      <c r="C3" s="547"/>
      <c r="D3" s="547"/>
      <c r="E3" s="547"/>
      <c r="F3" s="547"/>
      <c r="G3" s="548"/>
    </row>
    <row r="4" spans="1:7" ht="15">
      <c r="A4" s="350" t="s">
        <v>1</v>
      </c>
      <c r="B4" s="350" t="s">
        <v>2</v>
      </c>
      <c r="C4" s="350" t="s">
        <v>481</v>
      </c>
      <c r="D4" s="350" t="s">
        <v>389</v>
      </c>
      <c r="E4" s="350" t="s">
        <v>390</v>
      </c>
      <c r="F4" s="350" t="s">
        <v>391</v>
      </c>
      <c r="G4" s="350" t="s">
        <v>482</v>
      </c>
    </row>
    <row r="5" spans="1:7" ht="25.5">
      <c r="A5" s="346">
        <v>41624</v>
      </c>
      <c r="B5" s="349" t="s">
        <v>29</v>
      </c>
      <c r="C5" s="328" t="s">
        <v>491</v>
      </c>
      <c r="D5" s="329" t="s">
        <v>484</v>
      </c>
      <c r="E5" s="347">
        <v>2.75</v>
      </c>
      <c r="F5" s="330">
        <v>356.32</v>
      </c>
      <c r="G5" s="330">
        <v>979.88</v>
      </c>
    </row>
    <row r="6" spans="1:7" ht="25.5">
      <c r="A6" s="346">
        <v>42418</v>
      </c>
      <c r="B6" s="349" t="s">
        <v>29</v>
      </c>
      <c r="C6" s="328" t="s">
        <v>492</v>
      </c>
      <c r="D6" s="329" t="s">
        <v>487</v>
      </c>
      <c r="E6" s="347">
        <v>15.67</v>
      </c>
      <c r="F6" s="330">
        <v>46.87</v>
      </c>
      <c r="G6" s="330">
        <v>734.4529</v>
      </c>
    </row>
    <row r="7" spans="1:7" ht="38.25">
      <c r="A7" s="346">
        <v>42285</v>
      </c>
      <c r="B7" s="349" t="s">
        <v>29</v>
      </c>
      <c r="C7" s="328" t="s">
        <v>497</v>
      </c>
      <c r="D7" s="329" t="s">
        <v>488</v>
      </c>
      <c r="E7" s="347">
        <v>5.784</v>
      </c>
      <c r="F7" s="330">
        <v>6.41</v>
      </c>
      <c r="G7" s="330">
        <v>37.07544</v>
      </c>
    </row>
    <row r="8" spans="1:7" ht="15">
      <c r="A8" s="346">
        <v>40239</v>
      </c>
      <c r="B8" s="349" t="s">
        <v>29</v>
      </c>
      <c r="C8" s="328" t="s">
        <v>486</v>
      </c>
      <c r="D8" s="329" t="s">
        <v>487</v>
      </c>
      <c r="E8" s="347">
        <v>2.4</v>
      </c>
      <c r="F8" s="330">
        <v>2.84</v>
      </c>
      <c r="G8" s="330">
        <v>6.816</v>
      </c>
    </row>
    <row r="9" spans="1:7" ht="25.5">
      <c r="A9" s="346">
        <v>40215</v>
      </c>
      <c r="B9" s="349" t="s">
        <v>29</v>
      </c>
      <c r="C9" s="328" t="s">
        <v>496</v>
      </c>
      <c r="D9" s="329" t="s">
        <v>484</v>
      </c>
      <c r="E9" s="347">
        <v>6.75</v>
      </c>
      <c r="F9" s="330">
        <v>7.91</v>
      </c>
      <c r="G9" s="330">
        <v>53.3925</v>
      </c>
    </row>
    <row r="10" spans="1:7" ht="15">
      <c r="A10" s="346">
        <v>40234</v>
      </c>
      <c r="B10" s="349" t="s">
        <v>29</v>
      </c>
      <c r="C10" s="328" t="s">
        <v>493</v>
      </c>
      <c r="D10" s="329" t="s">
        <v>484</v>
      </c>
      <c r="E10" s="347">
        <v>3.33</v>
      </c>
      <c r="F10" s="330">
        <v>26.74</v>
      </c>
      <c r="G10" s="330">
        <v>89.0442</v>
      </c>
    </row>
    <row r="11" spans="1:7" ht="15">
      <c r="A11" s="549" t="s">
        <v>489</v>
      </c>
      <c r="B11" s="550"/>
      <c r="C11" s="550"/>
      <c r="D11" s="550"/>
      <c r="E11" s="550"/>
      <c r="F11" s="551"/>
      <c r="G11" s="348">
        <v>1900.66104</v>
      </c>
    </row>
  </sheetData>
  <sheetProtection/>
  <mergeCells count="3">
    <mergeCell ref="A3:G3"/>
    <mergeCell ref="A11:F1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2" width="8.421875" style="0" bestFit="1" customWidth="1"/>
    <col min="3" max="3" width="73.28125" style="0" customWidth="1"/>
    <col min="5" max="5" width="8.7109375" style="0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165</v>
      </c>
      <c r="B2" s="544"/>
      <c r="C2" s="544"/>
      <c r="D2" s="544"/>
      <c r="E2" s="544"/>
      <c r="F2" s="544"/>
      <c r="G2" s="545"/>
    </row>
    <row r="3" spans="1:7" ht="15">
      <c r="A3" s="546" t="s">
        <v>500</v>
      </c>
      <c r="B3" s="547"/>
      <c r="C3" s="547"/>
      <c r="D3" s="547"/>
      <c r="E3" s="547"/>
      <c r="F3" s="547"/>
      <c r="G3" s="548"/>
    </row>
    <row r="4" spans="1:7" ht="15">
      <c r="A4" s="355" t="s">
        <v>1</v>
      </c>
      <c r="B4" s="355" t="s">
        <v>2</v>
      </c>
      <c r="C4" s="355" t="s">
        <v>481</v>
      </c>
      <c r="D4" s="355" t="s">
        <v>389</v>
      </c>
      <c r="E4" s="355" t="s">
        <v>390</v>
      </c>
      <c r="F4" s="355" t="s">
        <v>391</v>
      </c>
      <c r="G4" s="355" t="s">
        <v>482</v>
      </c>
    </row>
    <row r="5" spans="1:7" ht="25.5">
      <c r="A5" s="351">
        <v>40215</v>
      </c>
      <c r="B5" s="354" t="s">
        <v>29</v>
      </c>
      <c r="C5" s="328" t="s">
        <v>496</v>
      </c>
      <c r="D5" s="329" t="s">
        <v>484</v>
      </c>
      <c r="E5" s="352">
        <v>9.396</v>
      </c>
      <c r="F5" s="330">
        <v>7.91</v>
      </c>
      <c r="G5" s="330">
        <v>74.32236</v>
      </c>
    </row>
    <row r="6" spans="1:7" ht="15">
      <c r="A6" s="351">
        <v>40239</v>
      </c>
      <c r="B6" s="354" t="s">
        <v>29</v>
      </c>
      <c r="C6" s="328" t="s">
        <v>501</v>
      </c>
      <c r="D6" s="329" t="s">
        <v>487</v>
      </c>
      <c r="E6" s="352">
        <v>31.32</v>
      </c>
      <c r="F6" s="330">
        <v>2.84</v>
      </c>
      <c r="G6" s="330">
        <v>88.94879999999999</v>
      </c>
    </row>
    <row r="7" spans="1:7" ht="25.5">
      <c r="A7" s="351">
        <v>42418</v>
      </c>
      <c r="B7" s="354" t="s">
        <v>29</v>
      </c>
      <c r="C7" s="328" t="s">
        <v>492</v>
      </c>
      <c r="D7" s="329" t="s">
        <v>487</v>
      </c>
      <c r="E7" s="352">
        <v>15.218</v>
      </c>
      <c r="F7" s="330">
        <v>46.87</v>
      </c>
      <c r="G7" s="330">
        <v>713.26766</v>
      </c>
    </row>
    <row r="8" spans="1:7" ht="25.5">
      <c r="A8" s="351">
        <v>41634</v>
      </c>
      <c r="B8" s="354" t="s">
        <v>29</v>
      </c>
      <c r="C8" s="328" t="s">
        <v>502</v>
      </c>
      <c r="D8" s="329" t="s">
        <v>484</v>
      </c>
      <c r="E8" s="352">
        <v>7.489</v>
      </c>
      <c r="F8" s="330">
        <v>300.68</v>
      </c>
      <c r="G8" s="330">
        <v>2251.79252</v>
      </c>
    </row>
    <row r="9" spans="1:7" ht="25.5">
      <c r="A9" s="351">
        <v>41624</v>
      </c>
      <c r="B9" s="354" t="s">
        <v>29</v>
      </c>
      <c r="C9" s="328" t="s">
        <v>491</v>
      </c>
      <c r="D9" s="329" t="s">
        <v>484</v>
      </c>
      <c r="E9" s="329">
        <v>3.755</v>
      </c>
      <c r="F9" s="330">
        <v>356.32</v>
      </c>
      <c r="G9" s="330">
        <v>1337.9815999999998</v>
      </c>
    </row>
    <row r="10" spans="1:7" ht="15">
      <c r="A10" s="549" t="s">
        <v>489</v>
      </c>
      <c r="B10" s="550"/>
      <c r="C10" s="550"/>
      <c r="D10" s="550"/>
      <c r="E10" s="550"/>
      <c r="F10" s="551"/>
      <c r="G10" s="353">
        <v>4466.31294</v>
      </c>
    </row>
  </sheetData>
  <sheetProtection/>
  <mergeCells count="3">
    <mergeCell ref="A3:G3"/>
    <mergeCell ref="A10:F10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2" width="8.421875" style="0" bestFit="1" customWidth="1"/>
    <col min="3" max="3" width="82.42187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163</v>
      </c>
      <c r="B2" s="544"/>
      <c r="C2" s="544"/>
      <c r="D2" s="544"/>
      <c r="E2" s="544"/>
      <c r="F2" s="544"/>
      <c r="G2" s="545"/>
    </row>
    <row r="3" spans="1:7" ht="15">
      <c r="A3" s="546" t="s">
        <v>503</v>
      </c>
      <c r="B3" s="547"/>
      <c r="C3" s="547"/>
      <c r="D3" s="547"/>
      <c r="E3" s="547"/>
      <c r="F3" s="547"/>
      <c r="G3" s="548"/>
    </row>
    <row r="4" spans="1:7" ht="15">
      <c r="A4" s="360" t="s">
        <v>1</v>
      </c>
      <c r="B4" s="360" t="s">
        <v>2</v>
      </c>
      <c r="C4" s="360" t="s">
        <v>481</v>
      </c>
      <c r="D4" s="360" t="s">
        <v>389</v>
      </c>
      <c r="E4" s="360" t="s">
        <v>390</v>
      </c>
      <c r="F4" s="360" t="s">
        <v>391</v>
      </c>
      <c r="G4" s="360" t="s">
        <v>482</v>
      </c>
    </row>
    <row r="5" spans="1:7" ht="25.5">
      <c r="A5" s="356">
        <v>40215</v>
      </c>
      <c r="B5" s="359" t="s">
        <v>29</v>
      </c>
      <c r="C5" s="328" t="s">
        <v>496</v>
      </c>
      <c r="D5" s="329" t="s">
        <v>484</v>
      </c>
      <c r="E5" s="357">
        <v>1.742</v>
      </c>
      <c r="F5" s="330">
        <v>7.91</v>
      </c>
      <c r="G5" s="330">
        <v>13.77922</v>
      </c>
    </row>
    <row r="6" spans="1:7" ht="15">
      <c r="A6" s="356">
        <v>40239</v>
      </c>
      <c r="B6" s="359" t="s">
        <v>29</v>
      </c>
      <c r="C6" s="328" t="s">
        <v>501</v>
      </c>
      <c r="D6" s="329" t="s">
        <v>487</v>
      </c>
      <c r="E6" s="357">
        <v>5.808</v>
      </c>
      <c r="F6" s="330">
        <v>2.84</v>
      </c>
      <c r="G6" s="330">
        <v>16.494719999999997</v>
      </c>
    </row>
    <row r="7" spans="1:7" ht="25.5">
      <c r="A7" s="356">
        <v>42418</v>
      </c>
      <c r="B7" s="359" t="s">
        <v>29</v>
      </c>
      <c r="C7" s="328" t="s">
        <v>492</v>
      </c>
      <c r="D7" s="329" t="s">
        <v>487</v>
      </c>
      <c r="E7" s="357">
        <v>4.278</v>
      </c>
      <c r="F7" s="330">
        <v>46.87</v>
      </c>
      <c r="G7" s="330">
        <v>200.50985999999997</v>
      </c>
    </row>
    <row r="8" spans="1:7" ht="25.5">
      <c r="A8" s="356">
        <v>41634</v>
      </c>
      <c r="B8" s="359" t="s">
        <v>29</v>
      </c>
      <c r="C8" s="328" t="s">
        <v>502</v>
      </c>
      <c r="D8" s="329" t="s">
        <v>484</v>
      </c>
      <c r="E8" s="357">
        <v>1.311</v>
      </c>
      <c r="F8" s="330">
        <v>300.68</v>
      </c>
      <c r="G8" s="330">
        <v>394.19148</v>
      </c>
    </row>
    <row r="9" spans="1:7" ht="25.5">
      <c r="A9" s="356">
        <v>41624</v>
      </c>
      <c r="B9" s="359" t="s">
        <v>29</v>
      </c>
      <c r="C9" s="328" t="s">
        <v>491</v>
      </c>
      <c r="D9" s="329" t="s">
        <v>484</v>
      </c>
      <c r="E9" s="329">
        <v>0.755</v>
      </c>
      <c r="F9" s="330">
        <v>356.32</v>
      </c>
      <c r="G9" s="330">
        <v>269.0216</v>
      </c>
    </row>
    <row r="10" spans="1:7" ht="15">
      <c r="A10" s="549" t="s">
        <v>489</v>
      </c>
      <c r="B10" s="550"/>
      <c r="C10" s="550"/>
      <c r="D10" s="550"/>
      <c r="E10" s="550"/>
      <c r="F10" s="551"/>
      <c r="G10" s="358">
        <v>893.9968799999999</v>
      </c>
    </row>
  </sheetData>
  <sheetProtection/>
  <mergeCells count="3">
    <mergeCell ref="A3:G3"/>
    <mergeCell ref="A10:F10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6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2" width="8.421875" style="0" bestFit="1" customWidth="1"/>
    <col min="3" max="3" width="82.14062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1" ht="15.75" thickBot="1"/>
    <row r="2" spans="1:7" ht="15">
      <c r="A2" s="557" t="s">
        <v>201</v>
      </c>
      <c r="B2" s="558"/>
      <c r="C2" s="558"/>
      <c r="D2" s="558"/>
      <c r="E2" s="558"/>
      <c r="F2" s="558"/>
      <c r="G2" s="559"/>
    </row>
    <row r="3" spans="1:7" ht="15">
      <c r="A3" s="552" t="s">
        <v>504</v>
      </c>
      <c r="B3" s="547"/>
      <c r="C3" s="547"/>
      <c r="D3" s="547"/>
      <c r="E3" s="547"/>
      <c r="F3" s="547"/>
      <c r="G3" s="553"/>
    </row>
    <row r="4" spans="1:7" ht="15">
      <c r="A4" s="327" t="s">
        <v>1</v>
      </c>
      <c r="B4" s="364" t="s">
        <v>2</v>
      </c>
      <c r="C4" s="364" t="s">
        <v>481</v>
      </c>
      <c r="D4" s="364" t="s">
        <v>389</v>
      </c>
      <c r="E4" s="364" t="s">
        <v>390</v>
      </c>
      <c r="F4" s="364" t="s">
        <v>391</v>
      </c>
      <c r="G4" s="326" t="s">
        <v>482</v>
      </c>
    </row>
    <row r="5" spans="1:7" ht="25.5">
      <c r="A5" s="93">
        <v>42418</v>
      </c>
      <c r="B5" s="363" t="s">
        <v>29</v>
      </c>
      <c r="C5" s="328" t="s">
        <v>492</v>
      </c>
      <c r="D5" s="361" t="s">
        <v>487</v>
      </c>
      <c r="E5" s="365">
        <v>0.15</v>
      </c>
      <c r="F5" s="366">
        <v>46.87</v>
      </c>
      <c r="G5" s="92">
        <v>7.030499999999999</v>
      </c>
    </row>
    <row r="6" spans="1:7" ht="25.5">
      <c r="A6" s="325">
        <v>41552</v>
      </c>
      <c r="B6" s="363" t="s">
        <v>29</v>
      </c>
      <c r="C6" s="362" t="s">
        <v>505</v>
      </c>
      <c r="D6" s="329" t="s">
        <v>218</v>
      </c>
      <c r="E6" s="329">
        <v>1.16375</v>
      </c>
      <c r="F6" s="330">
        <v>6.38</v>
      </c>
      <c r="G6" s="324">
        <v>7.4247250000000005</v>
      </c>
    </row>
    <row r="7" spans="1:7" ht="25.5">
      <c r="A7" s="325">
        <v>45041</v>
      </c>
      <c r="B7" s="363" t="s">
        <v>29</v>
      </c>
      <c r="C7" s="362" t="s">
        <v>506</v>
      </c>
      <c r="D7" s="329" t="s">
        <v>484</v>
      </c>
      <c r="E7" s="329">
        <v>0.034656200000000005</v>
      </c>
      <c r="F7" s="330">
        <v>303.31</v>
      </c>
      <c r="G7" s="324">
        <v>10.511572022000001</v>
      </c>
    </row>
    <row r="8" spans="1:7" ht="25.5">
      <c r="A8" s="325">
        <v>41762</v>
      </c>
      <c r="B8" s="363" t="s">
        <v>29</v>
      </c>
      <c r="C8" s="328" t="s">
        <v>507</v>
      </c>
      <c r="D8" s="329" t="s">
        <v>484</v>
      </c>
      <c r="E8" s="329">
        <v>0.01615</v>
      </c>
      <c r="F8" s="330">
        <v>331.32</v>
      </c>
      <c r="G8" s="324">
        <v>5.350818</v>
      </c>
    </row>
    <row r="9" spans="1:7" ht="25.5">
      <c r="A9" s="325">
        <v>72947</v>
      </c>
      <c r="B9" s="363" t="s">
        <v>212</v>
      </c>
      <c r="C9" s="328" t="s">
        <v>508</v>
      </c>
      <c r="D9" s="329" t="s">
        <v>487</v>
      </c>
      <c r="E9" s="329">
        <v>0.434</v>
      </c>
      <c r="F9" s="330">
        <v>17.98</v>
      </c>
      <c r="G9" s="324">
        <v>7.80332</v>
      </c>
    </row>
    <row r="10" spans="1:7" ht="15">
      <c r="A10" s="554" t="s">
        <v>489</v>
      </c>
      <c r="B10" s="555"/>
      <c r="C10" s="555"/>
      <c r="D10" s="555"/>
      <c r="E10" s="555"/>
      <c r="F10" s="556"/>
      <c r="G10" s="91">
        <v>38.120935022000005</v>
      </c>
    </row>
    <row r="11" spans="1:7" ht="15">
      <c r="A11" s="56"/>
      <c r="B11" s="52"/>
      <c r="C11" s="52"/>
      <c r="D11" s="52"/>
      <c r="E11" s="52"/>
      <c r="F11" s="52"/>
      <c r="G11" s="43"/>
    </row>
    <row r="12" spans="1:7" ht="15">
      <c r="A12" s="90"/>
      <c r="B12" s="89"/>
      <c r="C12" s="88"/>
      <c r="D12" s="88"/>
      <c r="E12" s="88"/>
      <c r="F12" s="88"/>
      <c r="G12" s="87"/>
    </row>
    <row r="13" spans="1:7" ht="15">
      <c r="A13" s="90"/>
      <c r="B13" s="89"/>
      <c r="C13" s="88"/>
      <c r="D13" s="88"/>
      <c r="E13" s="88"/>
      <c r="F13" s="88"/>
      <c r="G13" s="87"/>
    </row>
    <row r="14" spans="1:7" ht="15">
      <c r="A14" s="56"/>
      <c r="B14" s="52"/>
      <c r="C14" s="52"/>
      <c r="D14" s="52"/>
      <c r="E14" s="52"/>
      <c r="F14" s="52"/>
      <c r="G14" s="43"/>
    </row>
    <row r="15" spans="1:7" ht="15">
      <c r="A15" s="56"/>
      <c r="B15" s="52"/>
      <c r="C15" s="52"/>
      <c r="D15" s="52"/>
      <c r="E15" s="52"/>
      <c r="F15" s="52"/>
      <c r="G15" s="43"/>
    </row>
    <row r="16" spans="1:7" ht="15">
      <c r="A16" s="56"/>
      <c r="B16" s="52"/>
      <c r="C16" s="52"/>
      <c r="D16" s="52"/>
      <c r="E16" s="52"/>
      <c r="F16" s="52"/>
      <c r="G16" s="43"/>
    </row>
    <row r="17" spans="1:7" ht="15">
      <c r="A17" s="56"/>
      <c r="B17" s="52"/>
      <c r="C17" s="52"/>
      <c r="D17" s="52"/>
      <c r="E17" s="52"/>
      <c r="F17" s="52"/>
      <c r="G17" s="43"/>
    </row>
    <row r="18" spans="1:7" ht="15">
      <c r="A18" s="56"/>
      <c r="B18" s="52"/>
      <c r="C18" s="52"/>
      <c r="D18" s="52"/>
      <c r="E18" s="52"/>
      <c r="F18" s="52"/>
      <c r="G18" s="43"/>
    </row>
    <row r="19" spans="1:7" ht="15">
      <c r="A19" s="56"/>
      <c r="B19" s="52"/>
      <c r="C19" s="52"/>
      <c r="D19" s="52"/>
      <c r="E19" s="52"/>
      <c r="F19" s="52"/>
      <c r="G19" s="43"/>
    </row>
    <row r="20" spans="1:7" ht="15">
      <c r="A20" s="56"/>
      <c r="B20" s="52"/>
      <c r="C20" s="52"/>
      <c r="D20" s="52"/>
      <c r="E20" s="52"/>
      <c r="F20" s="52"/>
      <c r="G20" s="43"/>
    </row>
    <row r="21" spans="1:7" ht="15">
      <c r="A21" s="56"/>
      <c r="B21" s="52"/>
      <c r="C21" s="52"/>
      <c r="D21" s="52"/>
      <c r="E21" s="52"/>
      <c r="F21" s="52"/>
      <c r="G21" s="43"/>
    </row>
    <row r="22" spans="1:7" ht="15">
      <c r="A22" s="56"/>
      <c r="B22" s="52"/>
      <c r="C22" s="52"/>
      <c r="D22" s="52"/>
      <c r="E22" s="52"/>
      <c r="F22" s="52"/>
      <c r="G22" s="43"/>
    </row>
    <row r="23" spans="1:7" ht="15">
      <c r="A23" s="56"/>
      <c r="B23" s="52"/>
      <c r="C23" s="52"/>
      <c r="D23" s="52"/>
      <c r="E23" s="52"/>
      <c r="F23" s="52"/>
      <c r="G23" s="43"/>
    </row>
    <row r="24" spans="1:7" ht="15">
      <c r="A24" s="56"/>
      <c r="B24" s="52"/>
      <c r="C24" s="52"/>
      <c r="D24" s="52"/>
      <c r="E24" s="52"/>
      <c r="F24" s="52"/>
      <c r="G24" s="43"/>
    </row>
    <row r="25" spans="1:7" ht="15">
      <c r="A25" s="56"/>
      <c r="B25" s="52"/>
      <c r="C25" s="52"/>
      <c r="D25" s="52"/>
      <c r="E25" s="52"/>
      <c r="F25" s="52"/>
      <c r="G25" s="43"/>
    </row>
    <row r="26" spans="1:7" ht="15.75" thickBot="1">
      <c r="A26" s="47"/>
      <c r="B26" s="48"/>
      <c r="C26" s="48"/>
      <c r="D26" s="48"/>
      <c r="E26" s="48"/>
      <c r="F26" s="48"/>
      <c r="G26" s="42"/>
    </row>
  </sheetData>
  <sheetProtection/>
  <mergeCells count="3">
    <mergeCell ref="A3:G3"/>
    <mergeCell ref="A10:F10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8.421875" style="53" bestFit="1" customWidth="1"/>
    <col min="2" max="2" width="10.00390625" style="53" bestFit="1" customWidth="1"/>
    <col min="3" max="3" width="82.421875" style="53" customWidth="1"/>
    <col min="4" max="4" width="9.140625" style="53" customWidth="1"/>
    <col min="5" max="5" width="13.140625" style="53" bestFit="1" customWidth="1"/>
    <col min="6" max="6" width="10.57421875" style="53" bestFit="1" customWidth="1"/>
    <col min="7" max="7" width="21.00390625" style="53" bestFit="1" customWidth="1"/>
    <col min="8" max="16384" width="9.140625" style="53" customWidth="1"/>
  </cols>
  <sheetData>
    <row r="2" spans="1:7" ht="15">
      <c r="A2" s="543" t="s">
        <v>529</v>
      </c>
      <c r="B2" s="544"/>
      <c r="C2" s="544"/>
      <c r="D2" s="544"/>
      <c r="E2" s="544"/>
      <c r="F2" s="544"/>
      <c r="G2" s="545"/>
    </row>
    <row r="3" spans="1:7" ht="15">
      <c r="A3" s="546" t="s">
        <v>531</v>
      </c>
      <c r="B3" s="547"/>
      <c r="C3" s="547"/>
      <c r="D3" s="547"/>
      <c r="E3" s="547"/>
      <c r="F3" s="547"/>
      <c r="G3" s="548"/>
    </row>
    <row r="4" spans="1:7" ht="15">
      <c r="A4" s="364" t="s">
        <v>1</v>
      </c>
      <c r="B4" s="364" t="s">
        <v>2</v>
      </c>
      <c r="C4" s="364" t="s">
        <v>481</v>
      </c>
      <c r="D4" s="364" t="s">
        <v>389</v>
      </c>
      <c r="E4" s="364" t="s">
        <v>390</v>
      </c>
      <c r="F4" s="364" t="s">
        <v>391</v>
      </c>
      <c r="G4" s="364" t="s">
        <v>482</v>
      </c>
    </row>
    <row r="5" spans="1:7" ht="25.5">
      <c r="A5" s="356">
        <v>41098</v>
      </c>
      <c r="B5" s="363" t="s">
        <v>29</v>
      </c>
      <c r="C5" s="328" t="s">
        <v>496</v>
      </c>
      <c r="D5" s="329" t="s">
        <v>484</v>
      </c>
      <c r="E5" s="361">
        <v>1</v>
      </c>
      <c r="F5" s="330">
        <v>13.62</v>
      </c>
      <c r="G5" s="330">
        <f>E5*F5</f>
        <v>13.62</v>
      </c>
    </row>
    <row r="6" spans="1:7" ht="15">
      <c r="A6" s="356"/>
      <c r="B6" s="383" t="s">
        <v>74</v>
      </c>
      <c r="C6" s="384" t="s">
        <v>530</v>
      </c>
      <c r="D6" s="329" t="s">
        <v>484</v>
      </c>
      <c r="E6" s="361">
        <v>1</v>
      </c>
      <c r="F6" s="330">
        <v>49.01</v>
      </c>
      <c r="G6" s="330">
        <f>E6*F6</f>
        <v>49.01</v>
      </c>
    </row>
    <row r="7" spans="1:7" ht="15">
      <c r="A7" s="549" t="s">
        <v>489</v>
      </c>
      <c r="B7" s="550"/>
      <c r="C7" s="550"/>
      <c r="D7" s="550"/>
      <c r="E7" s="550"/>
      <c r="F7" s="551"/>
      <c r="G7" s="358">
        <f>SUM(G5:G6)</f>
        <v>62.629999999999995</v>
      </c>
    </row>
  </sheetData>
  <sheetProtection/>
  <mergeCells count="3">
    <mergeCell ref="A2:G2"/>
    <mergeCell ref="A3:G3"/>
    <mergeCell ref="A7:F7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D17" sqref="D17:D18"/>
    </sheetView>
  </sheetViews>
  <sheetFormatPr defaultColWidth="9.140625" defaultRowHeight="15"/>
  <cols>
    <col min="1" max="1" width="6.00390625" style="0" bestFit="1" customWidth="1"/>
    <col min="2" max="2" width="67.00390625" style="0" customWidth="1"/>
    <col min="3" max="3" width="22.28125" style="0" bestFit="1" customWidth="1"/>
    <col min="4" max="4" width="9.7109375" style="0" bestFit="1" customWidth="1"/>
    <col min="5" max="5" width="15.8515625" style="0" bestFit="1" customWidth="1"/>
    <col min="6" max="8" width="19.421875" style="0" bestFit="1" customWidth="1"/>
    <col min="9" max="9" width="20.57421875" style="0" bestFit="1" customWidth="1"/>
    <col min="10" max="10" width="18.8515625" style="0" customWidth="1"/>
    <col min="11" max="11" width="18.00390625" style="0" bestFit="1" customWidth="1"/>
  </cols>
  <sheetData>
    <row r="1" spans="1:11" s="31" customFormat="1" ht="15">
      <c r="A1" s="55"/>
      <c r="B1" s="423" t="s">
        <v>271</v>
      </c>
      <c r="C1" s="423"/>
      <c r="D1" s="423"/>
      <c r="E1" s="423"/>
      <c r="F1" s="423"/>
      <c r="G1" s="423"/>
      <c r="H1" s="423"/>
      <c r="I1" s="423"/>
      <c r="J1" s="423"/>
      <c r="K1" s="43"/>
    </row>
    <row r="2" spans="1:11" s="31" customFormat="1" ht="15">
      <c r="A2" s="55"/>
      <c r="B2" s="423" t="s">
        <v>272</v>
      </c>
      <c r="C2" s="423"/>
      <c r="D2" s="423"/>
      <c r="E2" s="423"/>
      <c r="F2" s="423"/>
      <c r="G2" s="423"/>
      <c r="H2" s="423"/>
      <c r="I2" s="423"/>
      <c r="J2" s="423"/>
      <c r="K2" s="43"/>
    </row>
    <row r="3" spans="1:11" s="24" customFormat="1" ht="15">
      <c r="A3" s="55"/>
      <c r="B3" s="423" t="s">
        <v>273</v>
      </c>
      <c r="C3" s="423"/>
      <c r="D3" s="423"/>
      <c r="E3" s="423"/>
      <c r="F3" s="423"/>
      <c r="G3" s="423"/>
      <c r="H3" s="423"/>
      <c r="I3" s="423"/>
      <c r="J3" s="423"/>
      <c r="K3" s="43"/>
    </row>
    <row r="4" spans="1:11" s="24" customFormat="1" ht="15">
      <c r="A4" s="55"/>
      <c r="B4" s="423"/>
      <c r="C4" s="423"/>
      <c r="D4" s="423"/>
      <c r="E4" s="423"/>
      <c r="F4" s="423"/>
      <c r="G4" s="423"/>
      <c r="H4" s="36"/>
      <c r="I4" s="36"/>
      <c r="J4" s="36"/>
      <c r="K4" s="43"/>
    </row>
    <row r="5" spans="1:11" s="24" customFormat="1" ht="15.75" thickBot="1">
      <c r="A5" s="44"/>
      <c r="B5" s="448" t="s">
        <v>274</v>
      </c>
      <c r="C5" s="448"/>
      <c r="D5" s="448"/>
      <c r="E5" s="448"/>
      <c r="F5" s="448"/>
      <c r="G5" s="45"/>
      <c r="H5" s="45"/>
      <c r="I5" s="45"/>
      <c r="J5" s="45"/>
      <c r="K5" s="42"/>
    </row>
    <row r="6" spans="1:11" s="24" customFormat="1" ht="16.5" thickBot="1">
      <c r="A6" s="449" t="s">
        <v>509</v>
      </c>
      <c r="B6" s="450"/>
      <c r="C6" s="450"/>
      <c r="D6" s="450"/>
      <c r="E6" s="450"/>
      <c r="F6" s="450"/>
      <c r="G6" s="450"/>
      <c r="H6" s="450"/>
      <c r="I6" s="450"/>
      <c r="J6" s="450"/>
      <c r="K6" s="451"/>
    </row>
    <row r="7" spans="1:11" ht="15.75" thickBot="1">
      <c r="A7" s="434"/>
      <c r="B7" s="435"/>
      <c r="C7" s="435"/>
      <c r="D7" s="435"/>
      <c r="E7" s="435"/>
      <c r="F7" s="435"/>
      <c r="G7" s="435"/>
      <c r="H7" s="435"/>
      <c r="I7" s="435"/>
      <c r="J7" s="435"/>
      <c r="K7" s="436"/>
    </row>
    <row r="8" spans="1:11" ht="15.75" thickBot="1">
      <c r="A8" s="434" t="s">
        <v>275</v>
      </c>
      <c r="B8" s="435"/>
      <c r="C8" s="435"/>
      <c r="D8" s="435"/>
      <c r="E8" s="435"/>
      <c r="F8" s="435"/>
      <c r="G8" s="435"/>
      <c r="H8" s="435"/>
      <c r="I8" s="435"/>
      <c r="J8" s="435"/>
      <c r="K8" s="436"/>
    </row>
    <row r="9" spans="1:11" ht="15.75" thickBot="1">
      <c r="A9" s="437"/>
      <c r="B9" s="438"/>
      <c r="C9" s="438"/>
      <c r="D9" s="438"/>
      <c r="E9" s="438"/>
      <c r="F9" s="438"/>
      <c r="G9" s="438"/>
      <c r="H9" s="438"/>
      <c r="I9" s="438"/>
      <c r="J9" s="438"/>
      <c r="K9" s="439"/>
    </row>
    <row r="10" spans="1:11" ht="15">
      <c r="A10" s="454" t="s">
        <v>0</v>
      </c>
      <c r="B10" s="446" t="s">
        <v>276</v>
      </c>
      <c r="C10" s="446" t="s">
        <v>277</v>
      </c>
      <c r="D10" s="446" t="s">
        <v>278</v>
      </c>
      <c r="E10" s="40" t="s">
        <v>279</v>
      </c>
      <c r="F10" s="446" t="s">
        <v>280</v>
      </c>
      <c r="G10" s="446" t="s">
        <v>281</v>
      </c>
      <c r="H10" s="446" t="s">
        <v>282</v>
      </c>
      <c r="I10" s="446" t="s">
        <v>283</v>
      </c>
      <c r="J10" s="446" t="s">
        <v>286</v>
      </c>
      <c r="K10" s="440" t="s">
        <v>287</v>
      </c>
    </row>
    <row r="11" spans="1:11" ht="15.75" thickBot="1">
      <c r="A11" s="455"/>
      <c r="B11" s="447"/>
      <c r="C11" s="447"/>
      <c r="D11" s="447"/>
      <c r="E11" s="41" t="s">
        <v>285</v>
      </c>
      <c r="F11" s="447"/>
      <c r="G11" s="447"/>
      <c r="H11" s="447"/>
      <c r="I11" s="447"/>
      <c r="J11" s="447"/>
      <c r="K11" s="441"/>
    </row>
    <row r="12" spans="1:11" ht="15.75">
      <c r="A12" s="456">
        <v>1</v>
      </c>
      <c r="B12" s="458" t="s">
        <v>10</v>
      </c>
      <c r="C12" s="452">
        <v>1281369.6269630257</v>
      </c>
      <c r="D12" s="461">
        <f>C12/C46</f>
        <v>0.12139582152811992</v>
      </c>
      <c r="E12" s="25" t="s">
        <v>279</v>
      </c>
      <c r="F12" s="38">
        <v>0.27</v>
      </c>
      <c r="G12" s="39">
        <v>0.2</v>
      </c>
      <c r="H12" s="39">
        <v>0.2</v>
      </c>
      <c r="I12" s="39">
        <v>0.13</v>
      </c>
      <c r="J12" s="39">
        <v>0.13</v>
      </c>
      <c r="K12" s="16">
        <v>0.07</v>
      </c>
    </row>
    <row r="13" spans="1:11" ht="15.75">
      <c r="A13" s="457"/>
      <c r="B13" s="459"/>
      <c r="C13" s="453"/>
      <c r="D13" s="462"/>
      <c r="E13" s="37" t="s">
        <v>285</v>
      </c>
      <c r="F13" s="15">
        <f>F12*C12</f>
        <v>345969.799280017</v>
      </c>
      <c r="G13" s="15">
        <f>G12*C12</f>
        <v>256273.92539260513</v>
      </c>
      <c r="H13" s="15">
        <f>H12*C12</f>
        <v>256273.92539260513</v>
      </c>
      <c r="I13" s="15">
        <f>I12*C12</f>
        <v>166578.05150519335</v>
      </c>
      <c r="J13" s="15">
        <f>J12*C12</f>
        <v>166578.05150519335</v>
      </c>
      <c r="K13" s="17">
        <f>89695.8738874118+0.3</f>
        <v>89696.1738874118</v>
      </c>
    </row>
    <row r="14" spans="1:11" ht="15.75">
      <c r="A14" s="387">
        <v>2</v>
      </c>
      <c r="B14" s="463" t="s">
        <v>25</v>
      </c>
      <c r="C14" s="464"/>
      <c r="D14" s="464"/>
      <c r="E14" s="464"/>
      <c r="F14" s="464"/>
      <c r="G14" s="464"/>
      <c r="H14" s="464"/>
      <c r="I14" s="464"/>
      <c r="J14" s="465"/>
      <c r="K14" s="43"/>
    </row>
    <row r="15" spans="1:11" ht="15.75">
      <c r="A15" s="460" t="s">
        <v>26</v>
      </c>
      <c r="B15" s="470" t="s">
        <v>27</v>
      </c>
      <c r="C15" s="466">
        <v>1024184.0523518962</v>
      </c>
      <c r="D15" s="469">
        <f>C15/C46</f>
        <v>0.09703028838441873</v>
      </c>
      <c r="E15" s="26" t="s">
        <v>279</v>
      </c>
      <c r="F15" s="14">
        <v>0.25</v>
      </c>
      <c r="G15" s="14">
        <v>0.25</v>
      </c>
      <c r="H15" s="14">
        <v>0.25</v>
      </c>
      <c r="I15" s="14">
        <v>0.25</v>
      </c>
      <c r="J15" s="14"/>
      <c r="K15" s="18"/>
    </row>
    <row r="16" spans="1:11" ht="15.75">
      <c r="A16" s="457"/>
      <c r="B16" s="459"/>
      <c r="C16" s="453"/>
      <c r="D16" s="462"/>
      <c r="E16" s="37" t="s">
        <v>285</v>
      </c>
      <c r="F16" s="15">
        <v>256046.01308797405</v>
      </c>
      <c r="G16" s="15">
        <v>256046.01308797405</v>
      </c>
      <c r="H16" s="15">
        <v>256046.01308797405</v>
      </c>
      <c r="I16" s="15">
        <v>256046.01308797405</v>
      </c>
      <c r="J16" s="15">
        <v>0</v>
      </c>
      <c r="K16" s="17">
        <v>0</v>
      </c>
    </row>
    <row r="17" spans="1:11" ht="15.75">
      <c r="A17" s="467" t="s">
        <v>70</v>
      </c>
      <c r="B17" s="470" t="s">
        <v>71</v>
      </c>
      <c r="C17" s="466">
        <v>3372757.73</v>
      </c>
      <c r="D17" s="469">
        <f>C17/C46</f>
        <v>0.31953207476836926</v>
      </c>
      <c r="E17" s="26" t="s">
        <v>279</v>
      </c>
      <c r="F17" s="14"/>
      <c r="G17" s="14"/>
      <c r="H17" s="14">
        <v>0.2</v>
      </c>
      <c r="I17" s="14">
        <v>0.4</v>
      </c>
      <c r="J17" s="14">
        <v>0.4</v>
      </c>
      <c r="K17" s="18"/>
    </row>
    <row r="18" spans="1:11" ht="15.75">
      <c r="A18" s="467"/>
      <c r="B18" s="459"/>
      <c r="C18" s="453"/>
      <c r="D18" s="462"/>
      <c r="E18" s="37" t="s">
        <v>285</v>
      </c>
      <c r="F18" s="15">
        <v>0</v>
      </c>
      <c r="G18" s="15">
        <v>0</v>
      </c>
      <c r="H18" s="15">
        <f>H17*C17</f>
        <v>674551.5460000001</v>
      </c>
      <c r="I18" s="15">
        <f>I17*C17</f>
        <v>1349103.0920000002</v>
      </c>
      <c r="J18" s="15">
        <f>J17*C17</f>
        <v>1349103.0920000002</v>
      </c>
      <c r="K18" s="17">
        <v>0</v>
      </c>
    </row>
    <row r="19" spans="1:11" ht="15.75">
      <c r="A19" s="467" t="s">
        <v>99</v>
      </c>
      <c r="B19" s="476" t="s">
        <v>101</v>
      </c>
      <c r="C19" s="466">
        <v>72573.25290599997</v>
      </c>
      <c r="D19" s="469">
        <f>C19/C46</f>
        <v>0.00687552558770468</v>
      </c>
      <c r="E19" s="26" t="s">
        <v>279</v>
      </c>
      <c r="F19" s="14"/>
      <c r="G19" s="14"/>
      <c r="H19" s="14">
        <v>0.2</v>
      </c>
      <c r="I19" s="14">
        <v>0.4</v>
      </c>
      <c r="J19" s="14">
        <v>0.4</v>
      </c>
      <c r="K19" s="18"/>
    </row>
    <row r="20" spans="1:11" ht="15.75">
      <c r="A20" s="467"/>
      <c r="B20" s="477"/>
      <c r="C20" s="453"/>
      <c r="D20" s="462"/>
      <c r="E20" s="37" t="s">
        <v>285</v>
      </c>
      <c r="F20" s="15">
        <v>0</v>
      </c>
      <c r="G20" s="15">
        <v>0</v>
      </c>
      <c r="H20" s="15">
        <v>14514.650581199994</v>
      </c>
      <c r="I20" s="15">
        <v>29029.30116239999</v>
      </c>
      <c r="J20" s="15">
        <v>29029.30116239999</v>
      </c>
      <c r="K20" s="17">
        <v>0</v>
      </c>
    </row>
    <row r="21" spans="1:11" ht="15.75">
      <c r="A21" s="467" t="s">
        <v>100</v>
      </c>
      <c r="B21" s="478" t="s">
        <v>107</v>
      </c>
      <c r="C21" s="471">
        <v>77392.05</v>
      </c>
      <c r="D21" s="469">
        <f>C21/C46</f>
        <v>0.007332054148780313</v>
      </c>
      <c r="E21" s="26" t="s">
        <v>279</v>
      </c>
      <c r="F21" s="14">
        <v>0.5</v>
      </c>
      <c r="G21" s="14">
        <v>0.5</v>
      </c>
      <c r="H21" s="14"/>
      <c r="I21" s="14"/>
      <c r="J21" s="14"/>
      <c r="K21" s="18"/>
    </row>
    <row r="22" spans="1:11" ht="15.75">
      <c r="A22" s="467"/>
      <c r="B22" s="468"/>
      <c r="C22" s="471"/>
      <c r="D22" s="462"/>
      <c r="E22" s="37" t="s">
        <v>285</v>
      </c>
      <c r="F22" s="15">
        <f>F21*C21</f>
        <v>38696.025</v>
      </c>
      <c r="G22" s="15">
        <f>G21*C21</f>
        <v>38696.025</v>
      </c>
      <c r="H22" s="15">
        <v>0</v>
      </c>
      <c r="I22" s="15">
        <v>0</v>
      </c>
      <c r="J22" s="15">
        <v>0</v>
      </c>
      <c r="K22" s="17">
        <v>0</v>
      </c>
    </row>
    <row r="23" spans="1:11" ht="15.75">
      <c r="A23" s="467" t="s">
        <v>106</v>
      </c>
      <c r="B23" s="468" t="s">
        <v>121</v>
      </c>
      <c r="C23" s="471">
        <v>3129485.22</v>
      </c>
      <c r="D23" s="469">
        <f>C23/C46</f>
        <v>0.29648465302117816</v>
      </c>
      <c r="E23" s="26" t="s">
        <v>279</v>
      </c>
      <c r="F23" s="14"/>
      <c r="G23" s="14">
        <v>0.2</v>
      </c>
      <c r="H23" s="14">
        <v>0.3</v>
      </c>
      <c r="I23" s="14">
        <v>0.3</v>
      </c>
      <c r="J23" s="14">
        <v>0.2</v>
      </c>
      <c r="K23" s="18"/>
    </row>
    <row r="24" spans="1:11" ht="15.75">
      <c r="A24" s="467"/>
      <c r="B24" s="468"/>
      <c r="C24" s="471"/>
      <c r="D24" s="462"/>
      <c r="E24" s="37" t="s">
        <v>285</v>
      </c>
      <c r="F24" s="15">
        <v>0</v>
      </c>
      <c r="G24" s="15">
        <f>G23*C23</f>
        <v>625897.0440000001</v>
      </c>
      <c r="H24" s="15">
        <f>H23*C23</f>
        <v>938845.566</v>
      </c>
      <c r="I24" s="15">
        <f>I23*C23</f>
        <v>938845.566</v>
      </c>
      <c r="J24" s="15">
        <f>J23*C23</f>
        <v>625897.0440000001</v>
      </c>
      <c r="K24" s="17">
        <v>0</v>
      </c>
    </row>
    <row r="25" spans="1:11" ht="15.75">
      <c r="A25" s="467" t="s">
        <v>120</v>
      </c>
      <c r="B25" s="468" t="s">
        <v>177</v>
      </c>
      <c r="C25" s="471">
        <v>238354.1631720845</v>
      </c>
      <c r="D25" s="469">
        <f>C25/C46</f>
        <v>0.022581461932652536</v>
      </c>
      <c r="E25" s="26" t="s">
        <v>279</v>
      </c>
      <c r="F25" s="14"/>
      <c r="G25" s="14"/>
      <c r="H25" s="14"/>
      <c r="I25" s="14"/>
      <c r="J25" s="14">
        <v>0.5</v>
      </c>
      <c r="K25" s="18">
        <v>0.5</v>
      </c>
    </row>
    <row r="26" spans="1:11" ht="15.75">
      <c r="A26" s="467"/>
      <c r="B26" s="468"/>
      <c r="C26" s="471"/>
      <c r="D26" s="462"/>
      <c r="E26" s="37" t="s">
        <v>285</v>
      </c>
      <c r="F26" s="15">
        <v>0</v>
      </c>
      <c r="G26" s="15">
        <v>0</v>
      </c>
      <c r="H26" s="15">
        <v>0</v>
      </c>
      <c r="I26" s="15">
        <v>0</v>
      </c>
      <c r="J26" s="15">
        <v>119177.08158604224</v>
      </c>
      <c r="K26" s="17">
        <v>119177.08158604224</v>
      </c>
    </row>
    <row r="27" spans="1:11" ht="15.75">
      <c r="A27" s="467" t="s">
        <v>176</v>
      </c>
      <c r="B27" s="468" t="s">
        <v>190</v>
      </c>
      <c r="C27" s="471">
        <f>82586.51+132029.27</f>
        <v>214615.77999999997</v>
      </c>
      <c r="D27" s="469">
        <f>C27/C46</f>
        <v>0.020332508573461004</v>
      </c>
      <c r="E27" s="26" t="s">
        <v>279</v>
      </c>
      <c r="F27" s="14"/>
      <c r="G27" s="14"/>
      <c r="H27" s="14"/>
      <c r="I27" s="14"/>
      <c r="J27" s="14">
        <v>0.5</v>
      </c>
      <c r="K27" s="18">
        <v>0.5</v>
      </c>
    </row>
    <row r="28" spans="1:11" ht="15.75">
      <c r="A28" s="467"/>
      <c r="B28" s="468"/>
      <c r="C28" s="471"/>
      <c r="D28" s="462"/>
      <c r="E28" s="37" t="s">
        <v>285</v>
      </c>
      <c r="F28" s="15">
        <v>0</v>
      </c>
      <c r="G28" s="15">
        <v>0</v>
      </c>
      <c r="H28" s="15">
        <v>0</v>
      </c>
      <c r="I28" s="15">
        <v>0</v>
      </c>
      <c r="J28" s="15">
        <v>107307.88910753134</v>
      </c>
      <c r="K28" s="17">
        <v>107307.88910753134</v>
      </c>
    </row>
    <row r="29" spans="1:11" ht="15.75">
      <c r="A29" s="467" t="s">
        <v>189</v>
      </c>
      <c r="B29" s="468" t="s">
        <v>219</v>
      </c>
      <c r="C29" s="471">
        <v>90839.13926049117</v>
      </c>
      <c r="D29" s="469">
        <f>C29/C46</f>
        <v>0.008606019454020366</v>
      </c>
      <c r="E29" s="26" t="s">
        <v>279</v>
      </c>
      <c r="F29" s="14"/>
      <c r="G29" s="14"/>
      <c r="H29" s="14"/>
      <c r="I29" s="14"/>
      <c r="J29" s="14">
        <v>0.5</v>
      </c>
      <c r="K29" s="18">
        <v>0.5</v>
      </c>
    </row>
    <row r="30" spans="1:11" ht="15.75">
      <c r="A30" s="467"/>
      <c r="B30" s="468"/>
      <c r="C30" s="471"/>
      <c r="D30" s="462"/>
      <c r="E30" s="37" t="s">
        <v>285</v>
      </c>
      <c r="F30" s="15">
        <v>0</v>
      </c>
      <c r="G30" s="15">
        <v>0</v>
      </c>
      <c r="H30" s="15">
        <v>0</v>
      </c>
      <c r="I30" s="15">
        <v>0</v>
      </c>
      <c r="J30" s="15">
        <v>45419.56</v>
      </c>
      <c r="K30" s="17">
        <v>45419.56</v>
      </c>
    </row>
    <row r="31" spans="1:11" ht="15.75">
      <c r="A31" s="387">
        <v>3</v>
      </c>
      <c r="B31" s="472" t="s">
        <v>225</v>
      </c>
      <c r="C31" s="473"/>
      <c r="D31" s="473"/>
      <c r="E31" s="473"/>
      <c r="F31" s="473"/>
      <c r="G31" s="473"/>
      <c r="H31" s="473"/>
      <c r="I31" s="473"/>
      <c r="J31" s="473"/>
      <c r="K31" s="474"/>
    </row>
    <row r="32" spans="1:11" ht="15.75">
      <c r="A32" s="467" t="s">
        <v>226</v>
      </c>
      <c r="B32" s="468" t="s">
        <v>27</v>
      </c>
      <c r="C32" s="471">
        <v>53175.64182255708</v>
      </c>
      <c r="D32" s="469">
        <f>C32/C46</f>
        <v>0.005037813124721927</v>
      </c>
      <c r="E32" s="26" t="s">
        <v>279</v>
      </c>
      <c r="F32" s="29">
        <v>0.5</v>
      </c>
      <c r="G32" s="14">
        <v>0.5</v>
      </c>
      <c r="H32" s="14"/>
      <c r="I32" s="14"/>
      <c r="J32" s="14"/>
      <c r="K32" s="18"/>
    </row>
    <row r="33" spans="1:11" ht="15.75">
      <c r="A33" s="467"/>
      <c r="B33" s="468"/>
      <c r="C33" s="471"/>
      <c r="D33" s="462"/>
      <c r="E33" s="37" t="s">
        <v>285</v>
      </c>
      <c r="F33" s="28">
        <v>26587.82091127854</v>
      </c>
      <c r="G33" s="15">
        <v>26587.82091127854</v>
      </c>
      <c r="H33" s="15">
        <v>0</v>
      </c>
      <c r="I33" s="15">
        <v>0</v>
      </c>
      <c r="J33" s="15">
        <v>0</v>
      </c>
      <c r="K33" s="17">
        <v>0</v>
      </c>
    </row>
    <row r="34" spans="1:11" ht="15.75">
      <c r="A34" s="467" t="s">
        <v>231</v>
      </c>
      <c r="B34" s="468" t="s">
        <v>232</v>
      </c>
      <c r="C34" s="471">
        <v>334350.59</v>
      </c>
      <c r="D34" s="469">
        <f>C34/C46</f>
        <v>0.0316760782348658</v>
      </c>
      <c r="E34" s="26" t="s">
        <v>279</v>
      </c>
      <c r="F34" s="29"/>
      <c r="G34" s="14">
        <v>0.5</v>
      </c>
      <c r="H34" s="14">
        <v>0.5</v>
      </c>
      <c r="I34" s="14"/>
      <c r="J34" s="14"/>
      <c r="K34" s="18"/>
    </row>
    <row r="35" spans="1:11" ht="15.75">
      <c r="A35" s="467"/>
      <c r="B35" s="468"/>
      <c r="C35" s="471"/>
      <c r="D35" s="462"/>
      <c r="E35" s="37" t="s">
        <v>285</v>
      </c>
      <c r="F35" s="28">
        <v>0</v>
      </c>
      <c r="G35" s="15">
        <f>G34*C34</f>
        <v>167175.295</v>
      </c>
      <c r="H35" s="15">
        <f>H34*C34</f>
        <v>167175.295</v>
      </c>
      <c r="I35" s="15">
        <v>0</v>
      </c>
      <c r="J35" s="15">
        <v>0</v>
      </c>
      <c r="K35" s="17">
        <v>0</v>
      </c>
    </row>
    <row r="36" spans="1:11" ht="15.75">
      <c r="A36" s="467" t="s">
        <v>244</v>
      </c>
      <c r="B36" s="475" t="s">
        <v>101</v>
      </c>
      <c r="C36" s="471">
        <v>5155.847835599999</v>
      </c>
      <c r="D36" s="469">
        <f>C36/C46</f>
        <v>0.0004884604492772962</v>
      </c>
      <c r="E36" s="26" t="s">
        <v>279</v>
      </c>
      <c r="F36" s="29"/>
      <c r="G36" s="14">
        <v>0.5</v>
      </c>
      <c r="H36" s="14">
        <v>0.5</v>
      </c>
      <c r="I36" s="14"/>
      <c r="J36" s="14"/>
      <c r="K36" s="18"/>
    </row>
    <row r="37" spans="1:11" ht="15.75">
      <c r="A37" s="467"/>
      <c r="B37" s="475"/>
      <c r="C37" s="471"/>
      <c r="D37" s="462"/>
      <c r="E37" s="37" t="s">
        <v>285</v>
      </c>
      <c r="F37" s="28">
        <v>0</v>
      </c>
      <c r="G37" s="15">
        <f>G36*C36</f>
        <v>2577.9239177999993</v>
      </c>
      <c r="H37" s="15">
        <f>H36*C36</f>
        <v>2577.9239177999993</v>
      </c>
      <c r="I37" s="15">
        <v>0</v>
      </c>
      <c r="J37" s="15">
        <v>0</v>
      </c>
      <c r="K37" s="17">
        <v>0</v>
      </c>
    </row>
    <row r="38" spans="1:11" ht="15.75">
      <c r="A38" s="467" t="s">
        <v>248</v>
      </c>
      <c r="B38" s="468" t="s">
        <v>121</v>
      </c>
      <c r="C38" s="471">
        <v>560550.73</v>
      </c>
      <c r="D38" s="469">
        <f>C38/C46</f>
        <v>0.05310607879618556</v>
      </c>
      <c r="E38" s="26" t="s">
        <v>279</v>
      </c>
      <c r="F38" s="29"/>
      <c r="G38" s="14">
        <v>0.5</v>
      </c>
      <c r="H38" s="14">
        <v>0.5</v>
      </c>
      <c r="I38" s="14"/>
      <c r="J38" s="14"/>
      <c r="K38" s="18"/>
    </row>
    <row r="39" spans="1:11" ht="15.75">
      <c r="A39" s="467"/>
      <c r="B39" s="468"/>
      <c r="C39" s="471"/>
      <c r="D39" s="462"/>
      <c r="E39" s="37" t="s">
        <v>285</v>
      </c>
      <c r="F39" s="28">
        <v>0</v>
      </c>
      <c r="G39" s="15">
        <f>G38*C38</f>
        <v>280275.365</v>
      </c>
      <c r="H39" s="15">
        <f>H38*C38</f>
        <v>280275.365</v>
      </c>
      <c r="I39" s="15">
        <v>0</v>
      </c>
      <c r="J39" s="15">
        <v>0</v>
      </c>
      <c r="K39" s="17">
        <v>0</v>
      </c>
    </row>
    <row r="40" spans="1:11" ht="15.75">
      <c r="A40" s="467" t="s">
        <v>249</v>
      </c>
      <c r="B40" s="468" t="s">
        <v>177</v>
      </c>
      <c r="C40" s="471">
        <v>58618.207171850736</v>
      </c>
      <c r="D40" s="469">
        <f>C40/C46</f>
        <v>0.005553436936848579</v>
      </c>
      <c r="E40" s="26" t="s">
        <v>279</v>
      </c>
      <c r="F40" s="29"/>
      <c r="G40" s="14"/>
      <c r="H40" s="14">
        <v>0.5</v>
      </c>
      <c r="I40" s="14">
        <v>0.5</v>
      </c>
      <c r="J40" s="14"/>
      <c r="K40" s="18"/>
    </row>
    <row r="41" spans="1:11" ht="15.75">
      <c r="A41" s="467"/>
      <c r="B41" s="468"/>
      <c r="C41" s="471"/>
      <c r="D41" s="462"/>
      <c r="E41" s="37" t="s">
        <v>285</v>
      </c>
      <c r="F41" s="28">
        <v>0</v>
      </c>
      <c r="G41" s="15">
        <v>0</v>
      </c>
      <c r="H41" s="15">
        <v>29309.103585925368</v>
      </c>
      <c r="I41" s="15">
        <v>29309.103585925368</v>
      </c>
      <c r="J41" s="15">
        <v>0</v>
      </c>
      <c r="K41" s="17">
        <v>0</v>
      </c>
    </row>
    <row r="42" spans="1:11" ht="15.75">
      <c r="A42" s="467" t="s">
        <v>260</v>
      </c>
      <c r="B42" s="468" t="s">
        <v>190</v>
      </c>
      <c r="C42" s="471">
        <f>5790.02+25119.91</f>
        <v>30909.93</v>
      </c>
      <c r="D42" s="469">
        <f>C42/C46</f>
        <v>0.002928379342516564</v>
      </c>
      <c r="E42" s="26" t="s">
        <v>279</v>
      </c>
      <c r="F42" s="29"/>
      <c r="G42" s="14"/>
      <c r="H42" s="14">
        <v>0.5</v>
      </c>
      <c r="I42" s="14">
        <v>0.5</v>
      </c>
      <c r="J42" s="14"/>
      <c r="K42" s="18"/>
    </row>
    <row r="43" spans="1:11" ht="15.75">
      <c r="A43" s="467"/>
      <c r="B43" s="468"/>
      <c r="C43" s="471"/>
      <c r="D43" s="462"/>
      <c r="E43" s="37" t="s">
        <v>285</v>
      </c>
      <c r="F43" s="28">
        <v>0</v>
      </c>
      <c r="G43" s="15">
        <v>0</v>
      </c>
      <c r="H43" s="15">
        <v>15454.967944950273</v>
      </c>
      <c r="I43" s="15">
        <v>15454.967944950273</v>
      </c>
      <c r="J43" s="15">
        <v>0</v>
      </c>
      <c r="K43" s="17">
        <v>0</v>
      </c>
    </row>
    <row r="44" spans="1:11" ht="15.75">
      <c r="A44" s="467" t="s">
        <v>263</v>
      </c>
      <c r="B44" s="468" t="s">
        <v>219</v>
      </c>
      <c r="C44" s="471">
        <v>10970.323498698646</v>
      </c>
      <c r="D44" s="469">
        <f>C44/C46</f>
        <v>0.0010393187145462043</v>
      </c>
      <c r="E44" s="26" t="s">
        <v>279</v>
      </c>
      <c r="F44" s="29"/>
      <c r="G44" s="14"/>
      <c r="H44" s="14">
        <v>0.5</v>
      </c>
      <c r="I44" s="14">
        <v>0.5</v>
      </c>
      <c r="J44" s="14"/>
      <c r="K44" s="18"/>
    </row>
    <row r="45" spans="1:11" ht="16.5" thickBot="1">
      <c r="A45" s="460"/>
      <c r="B45" s="470"/>
      <c r="C45" s="466"/>
      <c r="D45" s="462"/>
      <c r="E45" s="46" t="s">
        <v>285</v>
      </c>
      <c r="F45" s="27">
        <v>0</v>
      </c>
      <c r="G45" s="19">
        <v>0</v>
      </c>
      <c r="H45" s="19">
        <v>5485.161749349323</v>
      </c>
      <c r="I45" s="19">
        <v>5485.161749349323</v>
      </c>
      <c r="J45" s="19">
        <v>0</v>
      </c>
      <c r="K45" s="20">
        <v>0</v>
      </c>
    </row>
    <row r="46" spans="1:11" ht="16.5" thickBot="1">
      <c r="A46" s="442" t="s">
        <v>270</v>
      </c>
      <c r="B46" s="443"/>
      <c r="C46" s="51">
        <v>10555302.57</v>
      </c>
      <c r="D46" s="30">
        <f>SUM(D32:D45,D15:D30,D12)</f>
        <v>0.999999972997667</v>
      </c>
      <c r="E46" s="49" t="s">
        <v>279</v>
      </c>
      <c r="F46" s="34">
        <f>F47/C46</f>
        <v>0.0632193775454482</v>
      </c>
      <c r="G46" s="33">
        <f>G47/C46</f>
        <v>0.15665390938287976</v>
      </c>
      <c r="H46" s="33">
        <f>H47/C46</f>
        <v>0.25015952889541887</v>
      </c>
      <c r="I46" s="33">
        <f>I47/C46</f>
        <v>0.264308032719501</v>
      </c>
      <c r="J46" s="33">
        <f>J47/C46</f>
        <v>0.2314014215284752</v>
      </c>
      <c r="K46" s="32">
        <f>K47/C46</f>
        <v>0.034257729911856556</v>
      </c>
    </row>
    <row r="47" spans="1:11" ht="16.5" thickBot="1">
      <c r="A47" s="444"/>
      <c r="B47" s="445"/>
      <c r="C47" s="22"/>
      <c r="D47" s="22"/>
      <c r="E47" s="50" t="s">
        <v>285</v>
      </c>
      <c r="F47" s="23">
        <f>F13+F16+F18+F20+F22+F24+F26+F28+F30+F33+F35+F37+F39+F41+F43+F45</f>
        <v>667299.6582792697</v>
      </c>
      <c r="G47" s="23">
        <f>G13+G16+G18+G20+G22+G24+G26+G28+G30+G33+G35+G37+G39+G41+G43+G45</f>
        <v>1653529.4123096578</v>
      </c>
      <c r="H47" s="23">
        <f>H13+H16+H18+H20+H22+H24+H26+H28+H30+H33+H35+H37+H39+H41+H43+H45</f>
        <v>2640509.518259804</v>
      </c>
      <c r="I47" s="23">
        <f>I13+I16+I18+I20+I22+I24+I26+I28+I30+I33+I35+I37+I39+I41+I43+I45</f>
        <v>2789851.257035793</v>
      </c>
      <c r="J47" s="23">
        <f>J13+J16+J18+J20+J22+J24+J26+J28+J30+J33+J35+J37+J39+J41+J43+J45</f>
        <v>2442512.0193611677</v>
      </c>
      <c r="K47" s="21">
        <f>K26+K28+K30+K13</f>
        <v>361600.70458098536</v>
      </c>
    </row>
    <row r="49" ht="15">
      <c r="F49" s="368"/>
    </row>
    <row r="50" spans="3:6" ht="15">
      <c r="C50" s="368"/>
      <c r="F50" s="368"/>
    </row>
  </sheetData>
  <sheetProtection/>
  <mergeCells count="86">
    <mergeCell ref="B21:B22"/>
    <mergeCell ref="C21:C22"/>
    <mergeCell ref="D25:D26"/>
    <mergeCell ref="D21:D22"/>
    <mergeCell ref="D27:D28"/>
    <mergeCell ref="D23:D24"/>
    <mergeCell ref="C23:C24"/>
    <mergeCell ref="C25:C26"/>
    <mergeCell ref="B27:B28"/>
    <mergeCell ref="D34:D35"/>
    <mergeCell ref="C19:C20"/>
    <mergeCell ref="D19:D20"/>
    <mergeCell ref="A17:A18"/>
    <mergeCell ref="B17:B18"/>
    <mergeCell ref="C17:C18"/>
    <mergeCell ref="D17:D18"/>
    <mergeCell ref="A19:A20"/>
    <mergeCell ref="B19:B20"/>
    <mergeCell ref="B23:B24"/>
    <mergeCell ref="B36:B37"/>
    <mergeCell ref="D42:D43"/>
    <mergeCell ref="A44:A45"/>
    <mergeCell ref="B44:B45"/>
    <mergeCell ref="C44:C45"/>
    <mergeCell ref="D32:D33"/>
    <mergeCell ref="A34:A35"/>
    <mergeCell ref="B34:B35"/>
    <mergeCell ref="D44:D45"/>
    <mergeCell ref="A40:A41"/>
    <mergeCell ref="B40:B41"/>
    <mergeCell ref="C40:C41"/>
    <mergeCell ref="D40:D41"/>
    <mergeCell ref="A42:A43"/>
    <mergeCell ref="B42:B43"/>
    <mergeCell ref="A32:A33"/>
    <mergeCell ref="B32:B33"/>
    <mergeCell ref="C32:C33"/>
    <mergeCell ref="C34:C35"/>
    <mergeCell ref="C42:C43"/>
    <mergeCell ref="A21:A22"/>
    <mergeCell ref="A38:A39"/>
    <mergeCell ref="B38:B39"/>
    <mergeCell ref="C38:C39"/>
    <mergeCell ref="D38:D39"/>
    <mergeCell ref="C27:C28"/>
    <mergeCell ref="D36:D37"/>
    <mergeCell ref="C36:C37"/>
    <mergeCell ref="B31:K31"/>
    <mergeCell ref="A36:A37"/>
    <mergeCell ref="A25:A26"/>
    <mergeCell ref="B25:B26"/>
    <mergeCell ref="D15:D16"/>
    <mergeCell ref="B15:B16"/>
    <mergeCell ref="A29:A30"/>
    <mergeCell ref="B29:B30"/>
    <mergeCell ref="C29:C30"/>
    <mergeCell ref="D29:D30"/>
    <mergeCell ref="A23:A24"/>
    <mergeCell ref="A27:A28"/>
    <mergeCell ref="C12:C13"/>
    <mergeCell ref="A10:A11"/>
    <mergeCell ref="A12:A13"/>
    <mergeCell ref="B12:B13"/>
    <mergeCell ref="A15:A16"/>
    <mergeCell ref="D12:D13"/>
    <mergeCell ref="B14:J14"/>
    <mergeCell ref="C15:C16"/>
    <mergeCell ref="B5:F5"/>
    <mergeCell ref="B2:J2"/>
    <mergeCell ref="B3:J3"/>
    <mergeCell ref="H10:H11"/>
    <mergeCell ref="F10:F11"/>
    <mergeCell ref="G10:G11"/>
    <mergeCell ref="I10:I11"/>
    <mergeCell ref="A6:K6"/>
    <mergeCell ref="A7:K7"/>
    <mergeCell ref="A8:K8"/>
    <mergeCell ref="A9:K9"/>
    <mergeCell ref="K10:K11"/>
    <mergeCell ref="A46:B47"/>
    <mergeCell ref="B1:J1"/>
    <mergeCell ref="B4:G4"/>
    <mergeCell ref="D10:D11"/>
    <mergeCell ref="B10:B11"/>
    <mergeCell ref="C10:C11"/>
    <mergeCell ref="J10:J11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1"/>
  <sheetViews>
    <sheetView view="pageBreakPreview" zoomScale="110" zoomScaleSheetLayoutView="110" zoomScalePageLayoutView="0" workbookViewId="0" topLeftCell="A166">
      <selection activeCell="C37" sqref="C37"/>
    </sheetView>
  </sheetViews>
  <sheetFormatPr defaultColWidth="9.140625" defaultRowHeight="15"/>
  <cols>
    <col min="1" max="1" width="7.00390625" style="0" customWidth="1"/>
    <col min="2" max="2" width="8.7109375" style="0" customWidth="1"/>
    <col min="3" max="3" width="50.00390625" style="0" customWidth="1"/>
    <col min="4" max="4" width="7.140625" style="0" bestFit="1" customWidth="1"/>
    <col min="5" max="5" width="6.57421875" style="0" bestFit="1" customWidth="1"/>
    <col min="6" max="7" width="8.28125" style="0" bestFit="1" customWidth="1"/>
  </cols>
  <sheetData>
    <row r="1" spans="1:7" ht="19.5" thickBot="1">
      <c r="A1" s="481" t="s">
        <v>302</v>
      </c>
      <c r="B1" s="482"/>
      <c r="C1" s="482"/>
      <c r="D1" s="482"/>
      <c r="E1" s="482"/>
      <c r="F1" s="482"/>
      <c r="G1" s="483"/>
    </row>
    <row r="2" spans="1:7" ht="54.75" customHeight="1" thickBot="1">
      <c r="A2" s="132"/>
      <c r="B2" s="133"/>
      <c r="C2" s="137"/>
      <c r="D2" s="145"/>
      <c r="E2" s="145"/>
      <c r="F2" s="145"/>
      <c r="G2" s="139"/>
    </row>
    <row r="3" spans="1:7" ht="30.75" customHeight="1">
      <c r="A3" s="94" t="s">
        <v>303</v>
      </c>
      <c r="B3" s="479" t="s">
        <v>78</v>
      </c>
      <c r="C3" s="480"/>
      <c r="D3" s="95" t="s">
        <v>77</v>
      </c>
      <c r="E3" s="96" t="s">
        <v>304</v>
      </c>
      <c r="F3" s="96"/>
      <c r="G3" s="97"/>
    </row>
    <row r="4" spans="1:7" ht="21.75" customHeight="1" thickBot="1">
      <c r="A4" s="98" t="s">
        <v>305</v>
      </c>
      <c r="B4" s="99" t="s">
        <v>69</v>
      </c>
      <c r="C4" s="100"/>
      <c r="D4" s="99"/>
      <c r="E4" s="101"/>
      <c r="F4" s="101"/>
      <c r="G4" s="102"/>
    </row>
    <row r="5" spans="1:7" ht="15">
      <c r="A5" s="103" t="s">
        <v>306</v>
      </c>
      <c r="B5" s="104" t="s">
        <v>307</v>
      </c>
      <c r="C5" s="105" t="s">
        <v>308</v>
      </c>
      <c r="D5" s="106" t="s">
        <v>309</v>
      </c>
      <c r="E5" s="106" t="s">
        <v>310</v>
      </c>
      <c r="F5" s="106" t="s">
        <v>311</v>
      </c>
      <c r="G5" s="107" t="s">
        <v>312</v>
      </c>
    </row>
    <row r="6" spans="1:7" ht="22.5">
      <c r="A6" s="108">
        <v>41375</v>
      </c>
      <c r="B6" s="109" t="s">
        <v>29</v>
      </c>
      <c r="C6" s="110" t="s">
        <v>313</v>
      </c>
      <c r="D6" s="111" t="s">
        <v>314</v>
      </c>
      <c r="E6" s="112">
        <v>1</v>
      </c>
      <c r="F6" s="146">
        <v>0.45</v>
      </c>
      <c r="G6" s="147">
        <v>0.45</v>
      </c>
    </row>
    <row r="7" spans="1:7" ht="15">
      <c r="A7" s="115"/>
      <c r="B7" s="116"/>
      <c r="C7" s="117"/>
      <c r="D7" s="118"/>
      <c r="E7" s="119"/>
      <c r="F7" s="120"/>
      <c r="G7" s="121" t="s">
        <v>336</v>
      </c>
    </row>
    <row r="8" spans="1:7" ht="15">
      <c r="A8" s="115"/>
      <c r="B8" s="116"/>
      <c r="C8" s="117"/>
      <c r="D8" s="118"/>
      <c r="E8" s="119"/>
      <c r="F8" s="120" t="s">
        <v>336</v>
      </c>
      <c r="G8" s="121" t="s">
        <v>336</v>
      </c>
    </row>
    <row r="9" spans="1:7" ht="15">
      <c r="A9" s="115"/>
      <c r="B9" s="116"/>
      <c r="C9" s="117"/>
      <c r="D9" s="118"/>
      <c r="E9" s="119"/>
      <c r="F9" s="120" t="s">
        <v>336</v>
      </c>
      <c r="G9" s="121" t="s">
        <v>336</v>
      </c>
    </row>
    <row r="10" spans="1:7" ht="15">
      <c r="A10" s="115"/>
      <c r="B10" s="116"/>
      <c r="C10" s="117"/>
      <c r="D10" s="118"/>
      <c r="E10" s="119"/>
      <c r="F10" s="120" t="s">
        <v>336</v>
      </c>
      <c r="G10" s="121" t="s">
        <v>336</v>
      </c>
    </row>
    <row r="11" spans="1:7" ht="15.75" thickBot="1">
      <c r="A11" s="122"/>
      <c r="B11" s="123"/>
      <c r="C11" s="124" t="s">
        <v>315</v>
      </c>
      <c r="D11" s="125"/>
      <c r="E11" s="125"/>
      <c r="F11" s="125"/>
      <c r="G11" s="126">
        <v>0.45</v>
      </c>
    </row>
    <row r="12" spans="1:7" ht="15.75" thickBot="1">
      <c r="A12" s="94"/>
      <c r="B12" s="127"/>
      <c r="C12" s="128"/>
      <c r="D12" s="129"/>
      <c r="E12" s="129"/>
      <c r="F12" s="129"/>
      <c r="G12" s="130"/>
    </row>
    <row r="13" spans="1:7" ht="15">
      <c r="A13" s="103" t="s">
        <v>306</v>
      </c>
      <c r="B13" s="104" t="s">
        <v>307</v>
      </c>
      <c r="C13" s="105" t="s">
        <v>316</v>
      </c>
      <c r="D13" s="106" t="s">
        <v>309</v>
      </c>
      <c r="E13" s="106" t="s">
        <v>310</v>
      </c>
      <c r="F13" s="106" t="s">
        <v>311</v>
      </c>
      <c r="G13" s="107" t="s">
        <v>312</v>
      </c>
    </row>
    <row r="14" spans="1:7" ht="15">
      <c r="A14" s="108"/>
      <c r="B14" s="109"/>
      <c r="C14" s="110"/>
      <c r="D14" s="131"/>
      <c r="E14" s="112"/>
      <c r="F14" s="113" t="s">
        <v>336</v>
      </c>
      <c r="G14" s="114" t="s">
        <v>336</v>
      </c>
    </row>
    <row r="15" spans="1:7" ht="15">
      <c r="A15" s="115"/>
      <c r="B15" s="116"/>
      <c r="C15" s="117"/>
      <c r="D15" s="118"/>
      <c r="E15" s="119"/>
      <c r="F15" s="120" t="s">
        <v>336</v>
      </c>
      <c r="G15" s="121" t="s">
        <v>336</v>
      </c>
    </row>
    <row r="16" spans="1:7" ht="15">
      <c r="A16" s="115"/>
      <c r="B16" s="116"/>
      <c r="C16" s="117"/>
      <c r="D16" s="118"/>
      <c r="E16" s="119"/>
      <c r="F16" s="120" t="s">
        <v>336</v>
      </c>
      <c r="G16" s="121" t="s">
        <v>336</v>
      </c>
    </row>
    <row r="17" spans="1:7" ht="15">
      <c r="A17" s="115"/>
      <c r="B17" s="116"/>
      <c r="C17" s="117"/>
      <c r="D17" s="118"/>
      <c r="E17" s="119"/>
      <c r="F17" s="120" t="s">
        <v>336</v>
      </c>
      <c r="G17" s="121" t="s">
        <v>336</v>
      </c>
    </row>
    <row r="18" spans="1:7" ht="15">
      <c r="A18" s="115"/>
      <c r="B18" s="116"/>
      <c r="C18" s="117"/>
      <c r="D18" s="118"/>
      <c r="E18" s="119"/>
      <c r="F18" s="120" t="s">
        <v>336</v>
      </c>
      <c r="G18" s="121" t="s">
        <v>336</v>
      </c>
    </row>
    <row r="19" spans="1:7" ht="15.75" thickBot="1">
      <c r="A19" s="122"/>
      <c r="B19" s="123"/>
      <c r="C19" s="124" t="s">
        <v>317</v>
      </c>
      <c r="D19" s="125"/>
      <c r="E19" s="125"/>
      <c r="F19" s="125"/>
      <c r="G19" s="126"/>
    </row>
    <row r="20" spans="1:7" ht="15.75" thickBot="1">
      <c r="A20" s="94"/>
      <c r="B20" s="127"/>
      <c r="C20" s="128"/>
      <c r="D20" s="129"/>
      <c r="E20" s="129"/>
      <c r="F20" s="129"/>
      <c r="G20" s="130"/>
    </row>
    <row r="21" spans="1:7" ht="15">
      <c r="A21" s="103" t="s">
        <v>306</v>
      </c>
      <c r="B21" s="104" t="s">
        <v>307</v>
      </c>
      <c r="C21" s="105" t="s">
        <v>318</v>
      </c>
      <c r="D21" s="106" t="s">
        <v>309</v>
      </c>
      <c r="E21" s="106" t="s">
        <v>310</v>
      </c>
      <c r="F21" s="106" t="s">
        <v>311</v>
      </c>
      <c r="G21" s="107" t="s">
        <v>312</v>
      </c>
    </row>
    <row r="22" spans="1:7" ht="15">
      <c r="A22" s="108"/>
      <c r="B22" s="109"/>
      <c r="C22" s="110"/>
      <c r="D22" s="131"/>
      <c r="E22" s="112"/>
      <c r="F22" s="113" t="s">
        <v>336</v>
      </c>
      <c r="G22" s="114" t="s">
        <v>336</v>
      </c>
    </row>
    <row r="23" spans="1:7" ht="15">
      <c r="A23" s="115"/>
      <c r="B23" s="116"/>
      <c r="C23" s="117"/>
      <c r="D23" s="118"/>
      <c r="E23" s="119"/>
      <c r="F23" s="120" t="s">
        <v>336</v>
      </c>
      <c r="G23" s="121" t="s">
        <v>336</v>
      </c>
    </row>
    <row r="24" spans="1:7" ht="15">
      <c r="A24" s="115"/>
      <c r="B24" s="116"/>
      <c r="C24" s="117"/>
      <c r="D24" s="118"/>
      <c r="E24" s="119"/>
      <c r="F24" s="120" t="s">
        <v>336</v>
      </c>
      <c r="G24" s="121" t="s">
        <v>336</v>
      </c>
    </row>
    <row r="25" spans="1:7" ht="15">
      <c r="A25" s="115"/>
      <c r="B25" s="116"/>
      <c r="C25" s="117"/>
      <c r="D25" s="118"/>
      <c r="E25" s="119"/>
      <c r="F25" s="120" t="s">
        <v>336</v>
      </c>
      <c r="G25" s="121" t="s">
        <v>336</v>
      </c>
    </row>
    <row r="26" spans="1:7" ht="15">
      <c r="A26" s="115"/>
      <c r="B26" s="116"/>
      <c r="C26" s="117"/>
      <c r="D26" s="118"/>
      <c r="E26" s="119"/>
      <c r="F26" s="120" t="s">
        <v>336</v>
      </c>
      <c r="G26" s="121" t="s">
        <v>336</v>
      </c>
    </row>
    <row r="27" spans="1:7" ht="15">
      <c r="A27" s="115"/>
      <c r="B27" s="116"/>
      <c r="C27" s="117"/>
      <c r="D27" s="118"/>
      <c r="E27" s="119"/>
      <c r="F27" s="120" t="s">
        <v>336</v>
      </c>
      <c r="G27" s="121" t="s">
        <v>336</v>
      </c>
    </row>
    <row r="28" spans="1:7" ht="15">
      <c r="A28" s="115"/>
      <c r="B28" s="116"/>
      <c r="C28" s="117"/>
      <c r="D28" s="118"/>
      <c r="E28" s="119"/>
      <c r="F28" s="120" t="s">
        <v>336</v>
      </c>
      <c r="G28" s="121" t="s">
        <v>336</v>
      </c>
    </row>
    <row r="29" spans="1:7" ht="15">
      <c r="A29" s="115"/>
      <c r="B29" s="116"/>
      <c r="C29" s="117"/>
      <c r="D29" s="118"/>
      <c r="E29" s="119"/>
      <c r="F29" s="120" t="s">
        <v>336</v>
      </c>
      <c r="G29" s="121" t="s">
        <v>336</v>
      </c>
    </row>
    <row r="30" spans="1:7" ht="15">
      <c r="A30" s="115"/>
      <c r="B30" s="116"/>
      <c r="C30" s="117"/>
      <c r="D30" s="118"/>
      <c r="E30" s="119"/>
      <c r="F30" s="120" t="s">
        <v>336</v>
      </c>
      <c r="G30" s="121" t="s">
        <v>336</v>
      </c>
    </row>
    <row r="31" spans="1:7" ht="15">
      <c r="A31" s="115"/>
      <c r="B31" s="116"/>
      <c r="C31" s="117"/>
      <c r="D31" s="118"/>
      <c r="E31" s="119"/>
      <c r="F31" s="120" t="s">
        <v>336</v>
      </c>
      <c r="G31" s="121" t="s">
        <v>336</v>
      </c>
    </row>
    <row r="32" spans="1:7" ht="15.75" thickBot="1">
      <c r="A32" s="122"/>
      <c r="B32" s="123"/>
      <c r="C32" s="124" t="s">
        <v>319</v>
      </c>
      <c r="D32" s="125"/>
      <c r="E32" s="125"/>
      <c r="F32" s="125"/>
      <c r="G32" s="126"/>
    </row>
    <row r="33" spans="1:7" ht="15">
      <c r="A33" s="94"/>
      <c r="B33" s="127"/>
      <c r="C33" s="149" t="s">
        <v>320</v>
      </c>
      <c r="D33" s="129"/>
      <c r="E33" s="129"/>
      <c r="F33" s="129"/>
      <c r="G33" s="152">
        <v>0.45</v>
      </c>
    </row>
    <row r="34" spans="1:7" ht="15">
      <c r="A34" s="132"/>
      <c r="B34" s="133"/>
      <c r="C34" s="134" t="s">
        <v>543</v>
      </c>
      <c r="D34" s="135">
        <v>2.2</v>
      </c>
      <c r="E34" s="135"/>
      <c r="F34" s="135"/>
      <c r="G34" s="136">
        <v>0.99</v>
      </c>
    </row>
    <row r="35" spans="1:7" ht="15">
      <c r="A35" s="132"/>
      <c r="B35" s="133"/>
      <c r="C35" s="137" t="s">
        <v>295</v>
      </c>
      <c r="D35" s="135"/>
      <c r="E35" s="135"/>
      <c r="F35" s="138">
        <v>0.2403</v>
      </c>
      <c r="G35" s="139">
        <v>0.24</v>
      </c>
    </row>
    <row r="36" spans="1:7" ht="15.75" thickBot="1">
      <c r="A36" s="140"/>
      <c r="B36" s="141"/>
      <c r="C36" s="142" t="s">
        <v>321</v>
      </c>
      <c r="D36" s="143"/>
      <c r="E36" s="143"/>
      <c r="F36" s="143"/>
      <c r="G36" s="144">
        <v>1.23</v>
      </c>
    </row>
    <row r="37" spans="1:7" ht="15.75" thickBot="1">
      <c r="A37" s="132"/>
      <c r="B37" s="133"/>
      <c r="C37" s="137"/>
      <c r="D37" s="145"/>
      <c r="E37" s="145"/>
      <c r="F37" s="145"/>
      <c r="G37" s="139"/>
    </row>
    <row r="38" spans="1:7" ht="28.5" customHeight="1">
      <c r="A38" s="94" t="s">
        <v>303</v>
      </c>
      <c r="B38" s="479" t="s">
        <v>82</v>
      </c>
      <c r="C38" s="480"/>
      <c r="D38" s="95" t="s">
        <v>81</v>
      </c>
      <c r="E38" s="96" t="s">
        <v>304</v>
      </c>
      <c r="F38" s="96"/>
      <c r="G38" s="97"/>
    </row>
    <row r="39" spans="1:7" ht="21.75" customHeight="1" thickBot="1">
      <c r="A39" s="98" t="s">
        <v>305</v>
      </c>
      <c r="B39" s="99" t="s">
        <v>69</v>
      </c>
      <c r="C39" s="100"/>
      <c r="D39" s="99"/>
      <c r="E39" s="101"/>
      <c r="F39" s="101"/>
      <c r="G39" s="102"/>
    </row>
    <row r="40" spans="1:7" ht="15">
      <c r="A40" s="103" t="s">
        <v>306</v>
      </c>
      <c r="B40" s="104" t="s">
        <v>307</v>
      </c>
      <c r="C40" s="105" t="s">
        <v>308</v>
      </c>
      <c r="D40" s="106" t="s">
        <v>309</v>
      </c>
      <c r="E40" s="106" t="s">
        <v>310</v>
      </c>
      <c r="F40" s="106" t="s">
        <v>311</v>
      </c>
      <c r="G40" s="107" t="s">
        <v>312</v>
      </c>
    </row>
    <row r="41" spans="1:7" ht="22.5">
      <c r="A41" s="108">
        <v>41375</v>
      </c>
      <c r="B41" s="109" t="s">
        <v>29</v>
      </c>
      <c r="C41" s="110" t="s">
        <v>313</v>
      </c>
      <c r="D41" s="111" t="s">
        <v>314</v>
      </c>
      <c r="E41" s="112">
        <v>1</v>
      </c>
      <c r="F41" s="146">
        <v>0.45</v>
      </c>
      <c r="G41" s="147">
        <v>0.45</v>
      </c>
    </row>
    <row r="42" spans="1:7" ht="15">
      <c r="A42" s="115"/>
      <c r="B42" s="116"/>
      <c r="C42" s="117"/>
      <c r="D42" s="118"/>
      <c r="E42" s="119"/>
      <c r="F42" s="120"/>
      <c r="G42" s="121" t="s">
        <v>336</v>
      </c>
    </row>
    <row r="43" spans="1:7" ht="15">
      <c r="A43" s="115"/>
      <c r="B43" s="116"/>
      <c r="C43" s="117"/>
      <c r="D43" s="118"/>
      <c r="E43" s="119"/>
      <c r="F43" s="120" t="s">
        <v>336</v>
      </c>
      <c r="G43" s="121" t="s">
        <v>336</v>
      </c>
    </row>
    <row r="44" spans="1:7" ht="15">
      <c r="A44" s="115"/>
      <c r="B44" s="116"/>
      <c r="C44" s="117"/>
      <c r="D44" s="118"/>
      <c r="E44" s="119"/>
      <c r="F44" s="120" t="s">
        <v>336</v>
      </c>
      <c r="G44" s="121" t="s">
        <v>336</v>
      </c>
    </row>
    <row r="45" spans="1:7" ht="15">
      <c r="A45" s="115"/>
      <c r="B45" s="116"/>
      <c r="C45" s="117"/>
      <c r="D45" s="118"/>
      <c r="E45" s="119"/>
      <c r="F45" s="120" t="s">
        <v>336</v>
      </c>
      <c r="G45" s="121" t="s">
        <v>336</v>
      </c>
    </row>
    <row r="46" spans="1:7" ht="15.75" thickBot="1">
      <c r="A46" s="122"/>
      <c r="B46" s="123"/>
      <c r="C46" s="124" t="s">
        <v>315</v>
      </c>
      <c r="D46" s="125"/>
      <c r="E46" s="125"/>
      <c r="F46" s="125"/>
      <c r="G46" s="126">
        <v>0.45</v>
      </c>
    </row>
    <row r="47" spans="1:7" ht="15.75" thickBot="1">
      <c r="A47" s="94"/>
      <c r="B47" s="127"/>
      <c r="C47" s="128"/>
      <c r="D47" s="129"/>
      <c r="E47" s="129"/>
      <c r="F47" s="129"/>
      <c r="G47" s="130"/>
    </row>
    <row r="48" spans="1:7" ht="15">
      <c r="A48" s="103" t="s">
        <v>306</v>
      </c>
      <c r="B48" s="104" t="s">
        <v>307</v>
      </c>
      <c r="C48" s="105" t="s">
        <v>316</v>
      </c>
      <c r="D48" s="106" t="s">
        <v>309</v>
      </c>
      <c r="E48" s="106" t="s">
        <v>310</v>
      </c>
      <c r="F48" s="106" t="s">
        <v>311</v>
      </c>
      <c r="G48" s="107" t="s">
        <v>312</v>
      </c>
    </row>
    <row r="49" spans="1:7" ht="15">
      <c r="A49" s="108"/>
      <c r="B49" s="109"/>
      <c r="C49" s="110"/>
      <c r="D49" s="131"/>
      <c r="E49" s="112"/>
      <c r="F49" s="113" t="s">
        <v>336</v>
      </c>
      <c r="G49" s="114" t="s">
        <v>336</v>
      </c>
    </row>
    <row r="50" spans="1:7" ht="15">
      <c r="A50" s="115"/>
      <c r="B50" s="116"/>
      <c r="C50" s="117"/>
      <c r="D50" s="118"/>
      <c r="E50" s="119"/>
      <c r="F50" s="120" t="s">
        <v>336</v>
      </c>
      <c r="G50" s="121" t="s">
        <v>336</v>
      </c>
    </row>
    <row r="51" spans="1:7" ht="15">
      <c r="A51" s="115"/>
      <c r="B51" s="116"/>
      <c r="C51" s="117"/>
      <c r="D51" s="118"/>
      <c r="E51" s="119"/>
      <c r="F51" s="120" t="s">
        <v>336</v>
      </c>
      <c r="G51" s="121" t="s">
        <v>336</v>
      </c>
    </row>
    <row r="52" spans="1:7" ht="15">
      <c r="A52" s="115"/>
      <c r="B52" s="116"/>
      <c r="C52" s="117"/>
      <c r="D52" s="118"/>
      <c r="E52" s="119"/>
      <c r="F52" s="120" t="s">
        <v>336</v>
      </c>
      <c r="G52" s="121" t="s">
        <v>336</v>
      </c>
    </row>
    <row r="53" spans="1:7" ht="15">
      <c r="A53" s="115"/>
      <c r="B53" s="116"/>
      <c r="C53" s="117"/>
      <c r="D53" s="118"/>
      <c r="E53" s="119"/>
      <c r="F53" s="120" t="s">
        <v>336</v>
      </c>
      <c r="G53" s="121" t="s">
        <v>336</v>
      </c>
    </row>
    <row r="54" spans="1:7" ht="15.75" thickBot="1">
      <c r="A54" s="122"/>
      <c r="B54" s="123"/>
      <c r="C54" s="124" t="s">
        <v>317</v>
      </c>
      <c r="D54" s="125"/>
      <c r="E54" s="125"/>
      <c r="F54" s="125"/>
      <c r="G54" s="126"/>
    </row>
    <row r="55" spans="1:7" ht="15.75" thickBot="1">
      <c r="A55" s="94"/>
      <c r="B55" s="127"/>
      <c r="C55" s="128"/>
      <c r="D55" s="129"/>
      <c r="E55" s="129"/>
      <c r="F55" s="129"/>
      <c r="G55" s="130"/>
    </row>
    <row r="56" spans="1:7" ht="15">
      <c r="A56" s="103" t="s">
        <v>306</v>
      </c>
      <c r="B56" s="104" t="s">
        <v>307</v>
      </c>
      <c r="C56" s="105" t="s">
        <v>318</v>
      </c>
      <c r="D56" s="106" t="s">
        <v>309</v>
      </c>
      <c r="E56" s="106" t="s">
        <v>310</v>
      </c>
      <c r="F56" s="106" t="s">
        <v>311</v>
      </c>
      <c r="G56" s="107" t="s">
        <v>312</v>
      </c>
    </row>
    <row r="57" spans="1:7" ht="15">
      <c r="A57" s="108"/>
      <c r="B57" s="109"/>
      <c r="C57" s="110"/>
      <c r="D57" s="131"/>
      <c r="E57" s="112"/>
      <c r="F57" s="113" t="s">
        <v>336</v>
      </c>
      <c r="G57" s="114" t="s">
        <v>336</v>
      </c>
    </row>
    <row r="58" spans="1:7" ht="15">
      <c r="A58" s="115"/>
      <c r="B58" s="116"/>
      <c r="C58" s="117"/>
      <c r="D58" s="118"/>
      <c r="E58" s="119"/>
      <c r="F58" s="120" t="s">
        <v>336</v>
      </c>
      <c r="G58" s="121" t="s">
        <v>336</v>
      </c>
    </row>
    <row r="59" spans="1:7" ht="15">
      <c r="A59" s="115"/>
      <c r="B59" s="116"/>
      <c r="C59" s="117"/>
      <c r="D59" s="118"/>
      <c r="E59" s="119"/>
      <c r="F59" s="120" t="s">
        <v>336</v>
      </c>
      <c r="G59" s="121" t="s">
        <v>336</v>
      </c>
    </row>
    <row r="60" spans="1:7" ht="15">
      <c r="A60" s="115"/>
      <c r="B60" s="116"/>
      <c r="C60" s="117"/>
      <c r="D60" s="118"/>
      <c r="E60" s="119"/>
      <c r="F60" s="120" t="s">
        <v>336</v>
      </c>
      <c r="G60" s="121" t="s">
        <v>336</v>
      </c>
    </row>
    <row r="61" spans="1:7" ht="15">
      <c r="A61" s="115"/>
      <c r="B61" s="116"/>
      <c r="C61" s="117"/>
      <c r="D61" s="118"/>
      <c r="E61" s="119"/>
      <c r="F61" s="120" t="s">
        <v>336</v>
      </c>
      <c r="G61" s="121" t="s">
        <v>336</v>
      </c>
    </row>
    <row r="62" spans="1:7" ht="15">
      <c r="A62" s="115"/>
      <c r="B62" s="116"/>
      <c r="C62" s="117"/>
      <c r="D62" s="118"/>
      <c r="E62" s="119"/>
      <c r="F62" s="120" t="s">
        <v>336</v>
      </c>
      <c r="G62" s="121" t="s">
        <v>336</v>
      </c>
    </row>
    <row r="63" spans="1:7" ht="15">
      <c r="A63" s="115"/>
      <c r="B63" s="116"/>
      <c r="C63" s="117"/>
      <c r="D63" s="118"/>
      <c r="E63" s="119"/>
      <c r="F63" s="120" t="s">
        <v>336</v>
      </c>
      <c r="G63" s="121" t="s">
        <v>336</v>
      </c>
    </row>
    <row r="64" spans="1:7" ht="15">
      <c r="A64" s="115"/>
      <c r="B64" s="116"/>
      <c r="C64" s="117"/>
      <c r="D64" s="118"/>
      <c r="E64" s="119"/>
      <c r="F64" s="120" t="s">
        <v>336</v>
      </c>
      <c r="G64" s="121" t="s">
        <v>336</v>
      </c>
    </row>
    <row r="65" spans="1:7" ht="15">
      <c r="A65" s="115"/>
      <c r="B65" s="116"/>
      <c r="C65" s="117"/>
      <c r="D65" s="118"/>
      <c r="E65" s="119"/>
      <c r="F65" s="120" t="s">
        <v>336</v>
      </c>
      <c r="G65" s="121" t="s">
        <v>336</v>
      </c>
    </row>
    <row r="66" spans="1:7" ht="15">
      <c r="A66" s="115"/>
      <c r="B66" s="116"/>
      <c r="C66" s="117"/>
      <c r="D66" s="118"/>
      <c r="E66" s="119"/>
      <c r="F66" s="120" t="s">
        <v>336</v>
      </c>
      <c r="G66" s="121" t="s">
        <v>336</v>
      </c>
    </row>
    <row r="67" spans="1:7" ht="15.75" thickBot="1">
      <c r="A67" s="122"/>
      <c r="B67" s="123"/>
      <c r="C67" s="124" t="s">
        <v>319</v>
      </c>
      <c r="D67" s="125"/>
      <c r="E67" s="125"/>
      <c r="F67" s="125"/>
      <c r="G67" s="126"/>
    </row>
    <row r="68" spans="1:7" ht="15">
      <c r="A68" s="94"/>
      <c r="B68" s="127"/>
      <c r="C68" s="149" t="s">
        <v>320</v>
      </c>
      <c r="D68" s="129"/>
      <c r="E68" s="129"/>
      <c r="F68" s="129"/>
      <c r="G68" s="153">
        <v>0.45</v>
      </c>
    </row>
    <row r="69" spans="1:7" ht="15">
      <c r="A69" s="132"/>
      <c r="B69" s="133"/>
      <c r="C69" s="134" t="s">
        <v>542</v>
      </c>
      <c r="D69" s="135">
        <v>2.2</v>
      </c>
      <c r="E69" s="135"/>
      <c r="F69" s="135"/>
      <c r="G69" s="136">
        <v>0.99</v>
      </c>
    </row>
    <row r="70" spans="1:7" ht="15">
      <c r="A70" s="132"/>
      <c r="B70" s="133"/>
      <c r="C70" s="137" t="s">
        <v>295</v>
      </c>
      <c r="D70" s="135"/>
      <c r="E70" s="135"/>
      <c r="F70" s="138">
        <v>0.2403</v>
      </c>
      <c r="G70" s="139">
        <v>0.24</v>
      </c>
    </row>
    <row r="71" spans="1:7" ht="15.75" thickBot="1">
      <c r="A71" s="140"/>
      <c r="B71" s="141"/>
      <c r="C71" s="142" t="s">
        <v>321</v>
      </c>
      <c r="D71" s="143"/>
      <c r="E71" s="143"/>
      <c r="F71" s="143"/>
      <c r="G71" s="144">
        <v>1.23</v>
      </c>
    </row>
    <row r="72" spans="1:7" ht="15.75" thickBot="1">
      <c r="A72" s="132"/>
      <c r="B72" s="133"/>
      <c r="C72" s="137"/>
      <c r="D72" s="145"/>
      <c r="E72" s="145"/>
      <c r="F72" s="145"/>
      <c r="G72" s="139"/>
    </row>
    <row r="73" spans="1:7" ht="30.75" customHeight="1">
      <c r="A73" s="94" t="s">
        <v>303</v>
      </c>
      <c r="B73" s="484" t="s">
        <v>88</v>
      </c>
      <c r="C73" s="485"/>
      <c r="D73" s="95" t="s">
        <v>87</v>
      </c>
      <c r="E73" s="96" t="s">
        <v>304</v>
      </c>
      <c r="F73" s="96"/>
      <c r="G73" s="97"/>
    </row>
    <row r="74" spans="1:7" ht="28.5" customHeight="1" thickBot="1">
      <c r="A74" s="98" t="s">
        <v>305</v>
      </c>
      <c r="B74" s="99" t="s">
        <v>69</v>
      </c>
      <c r="C74" s="100"/>
      <c r="D74" s="99"/>
      <c r="E74" s="101"/>
      <c r="F74" s="101"/>
      <c r="G74" s="102"/>
    </row>
    <row r="75" spans="1:7" ht="15">
      <c r="A75" s="103" t="s">
        <v>306</v>
      </c>
      <c r="B75" s="104" t="s">
        <v>307</v>
      </c>
      <c r="C75" s="105" t="s">
        <v>308</v>
      </c>
      <c r="D75" s="106" t="s">
        <v>309</v>
      </c>
      <c r="E75" s="106" t="s">
        <v>310</v>
      </c>
      <c r="F75" s="106" t="s">
        <v>311</v>
      </c>
      <c r="G75" s="107" t="s">
        <v>312</v>
      </c>
    </row>
    <row r="76" spans="1:7" ht="22.5">
      <c r="A76" s="108">
        <v>41363</v>
      </c>
      <c r="B76" s="109" t="s">
        <v>29</v>
      </c>
      <c r="C76" s="148" t="s">
        <v>322</v>
      </c>
      <c r="D76" s="111" t="s">
        <v>69</v>
      </c>
      <c r="E76" s="112">
        <v>1</v>
      </c>
      <c r="F76" s="151">
        <v>0.85</v>
      </c>
      <c r="G76" s="147">
        <v>0.85</v>
      </c>
    </row>
    <row r="77" spans="1:7" ht="15">
      <c r="A77" s="115"/>
      <c r="B77" s="116"/>
      <c r="C77" s="117"/>
      <c r="D77" s="118"/>
      <c r="E77" s="119"/>
      <c r="F77" s="120"/>
      <c r="G77" s="121" t="s">
        <v>336</v>
      </c>
    </row>
    <row r="78" spans="1:7" ht="15">
      <c r="A78" s="115"/>
      <c r="B78" s="116"/>
      <c r="C78" s="117"/>
      <c r="D78" s="118"/>
      <c r="E78" s="119"/>
      <c r="F78" s="120" t="s">
        <v>336</v>
      </c>
      <c r="G78" s="121" t="s">
        <v>336</v>
      </c>
    </row>
    <row r="79" spans="1:7" ht="15">
      <c r="A79" s="115"/>
      <c r="B79" s="116"/>
      <c r="C79" s="117"/>
      <c r="D79" s="118"/>
      <c r="E79" s="119"/>
      <c r="F79" s="120" t="s">
        <v>336</v>
      </c>
      <c r="G79" s="121" t="s">
        <v>336</v>
      </c>
    </row>
    <row r="80" spans="1:7" ht="15">
      <c r="A80" s="115"/>
      <c r="B80" s="116"/>
      <c r="C80" s="117"/>
      <c r="D80" s="118"/>
      <c r="E80" s="119"/>
      <c r="F80" s="120" t="s">
        <v>336</v>
      </c>
      <c r="G80" s="121" t="s">
        <v>336</v>
      </c>
    </row>
    <row r="81" spans="1:7" ht="15.75" thickBot="1">
      <c r="A81" s="122"/>
      <c r="B81" s="123"/>
      <c r="C81" s="124" t="s">
        <v>315</v>
      </c>
      <c r="D81" s="125"/>
      <c r="E81" s="125"/>
      <c r="F81" s="125"/>
      <c r="G81" s="126">
        <v>0.85</v>
      </c>
    </row>
    <row r="82" spans="1:7" ht="15.75" thickBot="1">
      <c r="A82" s="94"/>
      <c r="B82" s="127"/>
      <c r="C82" s="128"/>
      <c r="D82" s="129"/>
      <c r="E82" s="129"/>
      <c r="F82" s="129"/>
      <c r="G82" s="130"/>
    </row>
    <row r="83" spans="1:7" ht="15">
      <c r="A83" s="103" t="s">
        <v>306</v>
      </c>
      <c r="B83" s="104" t="s">
        <v>307</v>
      </c>
      <c r="C83" s="105" t="s">
        <v>316</v>
      </c>
      <c r="D83" s="106" t="s">
        <v>309</v>
      </c>
      <c r="E83" s="106" t="s">
        <v>310</v>
      </c>
      <c r="F83" s="106" t="s">
        <v>311</v>
      </c>
      <c r="G83" s="107" t="s">
        <v>312</v>
      </c>
    </row>
    <row r="84" spans="1:7" ht="15">
      <c r="A84" s="108"/>
      <c r="B84" s="109"/>
      <c r="C84" s="110"/>
      <c r="D84" s="131"/>
      <c r="E84" s="112"/>
      <c r="F84" s="113" t="s">
        <v>336</v>
      </c>
      <c r="G84" s="114" t="s">
        <v>336</v>
      </c>
    </row>
    <row r="85" spans="1:7" ht="15">
      <c r="A85" s="115"/>
      <c r="B85" s="116"/>
      <c r="C85" s="117"/>
      <c r="D85" s="118"/>
      <c r="E85" s="119"/>
      <c r="F85" s="120" t="s">
        <v>336</v>
      </c>
      <c r="G85" s="121" t="s">
        <v>336</v>
      </c>
    </row>
    <row r="86" spans="1:7" ht="15">
      <c r="A86" s="115"/>
      <c r="B86" s="116"/>
      <c r="C86" s="117"/>
      <c r="D86" s="118"/>
      <c r="E86" s="119"/>
      <c r="F86" s="120" t="s">
        <v>336</v>
      </c>
      <c r="G86" s="121" t="s">
        <v>336</v>
      </c>
    </row>
    <row r="87" spans="1:7" ht="15">
      <c r="A87" s="115"/>
      <c r="B87" s="116"/>
      <c r="C87" s="117"/>
      <c r="D87" s="118"/>
      <c r="E87" s="119"/>
      <c r="F87" s="120" t="s">
        <v>336</v>
      </c>
      <c r="G87" s="121" t="s">
        <v>336</v>
      </c>
    </row>
    <row r="88" spans="1:7" ht="15">
      <c r="A88" s="115"/>
      <c r="B88" s="116"/>
      <c r="C88" s="117"/>
      <c r="D88" s="118"/>
      <c r="E88" s="119"/>
      <c r="F88" s="120" t="s">
        <v>336</v>
      </c>
      <c r="G88" s="121" t="s">
        <v>336</v>
      </c>
    </row>
    <row r="89" spans="1:7" ht="15.75" thickBot="1">
      <c r="A89" s="122"/>
      <c r="B89" s="123"/>
      <c r="C89" s="124" t="s">
        <v>317</v>
      </c>
      <c r="D89" s="125"/>
      <c r="E89" s="125"/>
      <c r="F89" s="125"/>
      <c r="G89" s="126"/>
    </row>
    <row r="90" spans="1:7" ht="15.75" thickBot="1">
      <c r="A90" s="94"/>
      <c r="B90" s="127"/>
      <c r="C90" s="128"/>
      <c r="D90" s="129"/>
      <c r="E90" s="129"/>
      <c r="F90" s="129"/>
      <c r="G90" s="130"/>
    </row>
    <row r="91" spans="1:7" ht="15">
      <c r="A91" s="103" t="s">
        <v>306</v>
      </c>
      <c r="B91" s="104" t="s">
        <v>307</v>
      </c>
      <c r="C91" s="105" t="s">
        <v>318</v>
      </c>
      <c r="D91" s="106" t="s">
        <v>309</v>
      </c>
      <c r="E91" s="106" t="s">
        <v>310</v>
      </c>
      <c r="F91" s="106" t="s">
        <v>311</v>
      </c>
      <c r="G91" s="107" t="s">
        <v>312</v>
      </c>
    </row>
    <row r="92" spans="1:7" ht="15">
      <c r="A92" s="108"/>
      <c r="B92" s="109"/>
      <c r="C92" s="110"/>
      <c r="D92" s="131"/>
      <c r="E92" s="112"/>
      <c r="F92" s="113" t="s">
        <v>336</v>
      </c>
      <c r="G92" s="114" t="s">
        <v>336</v>
      </c>
    </row>
    <row r="93" spans="1:7" ht="15">
      <c r="A93" s="115"/>
      <c r="B93" s="116"/>
      <c r="C93" s="117"/>
      <c r="D93" s="118"/>
      <c r="E93" s="119"/>
      <c r="F93" s="120" t="s">
        <v>336</v>
      </c>
      <c r="G93" s="121" t="s">
        <v>336</v>
      </c>
    </row>
    <row r="94" spans="1:7" ht="15">
      <c r="A94" s="115"/>
      <c r="B94" s="116"/>
      <c r="C94" s="117"/>
      <c r="D94" s="118"/>
      <c r="E94" s="119"/>
      <c r="F94" s="120" t="s">
        <v>336</v>
      </c>
      <c r="G94" s="121" t="s">
        <v>336</v>
      </c>
    </row>
    <row r="95" spans="1:7" ht="15">
      <c r="A95" s="115"/>
      <c r="B95" s="116"/>
      <c r="C95" s="117"/>
      <c r="D95" s="118"/>
      <c r="E95" s="119"/>
      <c r="F95" s="120" t="s">
        <v>336</v>
      </c>
      <c r="G95" s="121" t="s">
        <v>336</v>
      </c>
    </row>
    <row r="96" spans="1:7" ht="15">
      <c r="A96" s="115"/>
      <c r="B96" s="116"/>
      <c r="C96" s="117"/>
      <c r="D96" s="118"/>
      <c r="E96" s="119"/>
      <c r="F96" s="120" t="s">
        <v>336</v>
      </c>
      <c r="G96" s="121" t="s">
        <v>336</v>
      </c>
    </row>
    <row r="97" spans="1:7" ht="15">
      <c r="A97" s="115"/>
      <c r="B97" s="116"/>
      <c r="C97" s="117"/>
      <c r="D97" s="118"/>
      <c r="E97" s="119"/>
      <c r="F97" s="120" t="s">
        <v>336</v>
      </c>
      <c r="G97" s="121" t="s">
        <v>336</v>
      </c>
    </row>
    <row r="98" spans="1:7" ht="15">
      <c r="A98" s="115"/>
      <c r="B98" s="116"/>
      <c r="C98" s="117"/>
      <c r="D98" s="118"/>
      <c r="E98" s="119"/>
      <c r="F98" s="120" t="s">
        <v>336</v>
      </c>
      <c r="G98" s="121" t="s">
        <v>336</v>
      </c>
    </row>
    <row r="99" spans="1:7" ht="15">
      <c r="A99" s="115"/>
      <c r="B99" s="116"/>
      <c r="C99" s="117"/>
      <c r="D99" s="118"/>
      <c r="E99" s="119"/>
      <c r="F99" s="120" t="s">
        <v>336</v>
      </c>
      <c r="G99" s="121" t="s">
        <v>336</v>
      </c>
    </row>
    <row r="100" spans="1:7" ht="15">
      <c r="A100" s="115"/>
      <c r="B100" s="116"/>
      <c r="C100" s="117"/>
      <c r="D100" s="118"/>
      <c r="E100" s="119"/>
      <c r="F100" s="120" t="s">
        <v>336</v>
      </c>
      <c r="G100" s="121" t="s">
        <v>336</v>
      </c>
    </row>
    <row r="101" spans="1:7" ht="15">
      <c r="A101" s="115"/>
      <c r="B101" s="116"/>
      <c r="C101" s="117"/>
      <c r="D101" s="118"/>
      <c r="E101" s="119"/>
      <c r="F101" s="120" t="s">
        <v>336</v>
      </c>
      <c r="G101" s="121" t="s">
        <v>336</v>
      </c>
    </row>
    <row r="102" spans="1:7" ht="15.75" thickBot="1">
      <c r="A102" s="122"/>
      <c r="B102" s="123"/>
      <c r="C102" s="124" t="s">
        <v>319</v>
      </c>
      <c r="D102" s="125"/>
      <c r="E102" s="125"/>
      <c r="F102" s="125"/>
      <c r="G102" s="126"/>
    </row>
    <row r="103" spans="1:7" ht="15">
      <c r="A103" s="94"/>
      <c r="B103" s="127"/>
      <c r="C103" s="149" t="s">
        <v>323</v>
      </c>
      <c r="D103" s="129"/>
      <c r="E103" s="129"/>
      <c r="F103" s="129"/>
      <c r="G103" s="136">
        <v>0.85</v>
      </c>
    </row>
    <row r="104" spans="1:7" ht="15">
      <c r="A104" s="132"/>
      <c r="B104" s="133"/>
      <c r="C104" s="134" t="s">
        <v>324</v>
      </c>
      <c r="D104" s="135">
        <v>1.6</v>
      </c>
      <c r="E104" s="135"/>
      <c r="F104" s="135"/>
      <c r="G104" s="136">
        <v>1.36</v>
      </c>
    </row>
    <row r="105" spans="1:7" ht="15">
      <c r="A105" s="132"/>
      <c r="B105" s="133"/>
      <c r="C105" s="137" t="s">
        <v>295</v>
      </c>
      <c r="D105" s="135"/>
      <c r="E105" s="135"/>
      <c r="F105" s="138">
        <v>0.2403</v>
      </c>
      <c r="G105" s="139">
        <v>0.33</v>
      </c>
    </row>
    <row r="106" spans="1:7" ht="15.75" thickBot="1">
      <c r="A106" s="140"/>
      <c r="B106" s="141"/>
      <c r="C106" s="142" t="s">
        <v>321</v>
      </c>
      <c r="D106" s="143"/>
      <c r="E106" s="143"/>
      <c r="F106" s="143"/>
      <c r="G106" s="144">
        <v>1.69</v>
      </c>
    </row>
    <row r="107" spans="1:7" ht="15.75" thickBot="1">
      <c r="A107" s="132"/>
      <c r="B107" s="133"/>
      <c r="C107" s="137"/>
      <c r="D107" s="145"/>
      <c r="E107" s="145"/>
      <c r="F107" s="145"/>
      <c r="G107" s="139"/>
    </row>
    <row r="108" spans="1:7" ht="26.25" customHeight="1">
      <c r="A108" s="94" t="s">
        <v>303</v>
      </c>
      <c r="B108" s="484" t="s">
        <v>91</v>
      </c>
      <c r="C108" s="485"/>
      <c r="D108" s="95" t="s">
        <v>90</v>
      </c>
      <c r="E108" s="96" t="s">
        <v>304</v>
      </c>
      <c r="F108" s="96"/>
      <c r="G108" s="97"/>
    </row>
    <row r="109" spans="1:7" ht="28.5" customHeight="1" thickBot="1">
      <c r="A109" s="98" t="s">
        <v>305</v>
      </c>
      <c r="B109" s="99" t="s">
        <v>69</v>
      </c>
      <c r="C109" s="100"/>
      <c r="D109" s="99"/>
      <c r="E109" s="101"/>
      <c r="F109" s="101"/>
      <c r="G109" s="102"/>
    </row>
    <row r="110" spans="1:7" ht="15">
      <c r="A110" s="103" t="s">
        <v>306</v>
      </c>
      <c r="B110" s="104" t="s">
        <v>307</v>
      </c>
      <c r="C110" s="105" t="s">
        <v>308</v>
      </c>
      <c r="D110" s="106" t="s">
        <v>309</v>
      </c>
      <c r="E110" s="106" t="s">
        <v>310</v>
      </c>
      <c r="F110" s="106" t="s">
        <v>311</v>
      </c>
      <c r="G110" s="107" t="s">
        <v>312</v>
      </c>
    </row>
    <row r="111" spans="1:7" ht="22.5">
      <c r="A111" s="108">
        <v>41375</v>
      </c>
      <c r="B111" s="109" t="s">
        <v>29</v>
      </c>
      <c r="C111" s="110" t="s">
        <v>313</v>
      </c>
      <c r="D111" s="111" t="s">
        <v>314</v>
      </c>
      <c r="E111" s="112">
        <v>1</v>
      </c>
      <c r="F111" s="146">
        <v>0.45</v>
      </c>
      <c r="G111" s="147">
        <v>0.45</v>
      </c>
    </row>
    <row r="112" spans="1:7" ht="15">
      <c r="A112" s="115"/>
      <c r="B112" s="116"/>
      <c r="C112" s="117"/>
      <c r="D112" s="118"/>
      <c r="E112" s="119"/>
      <c r="F112" s="120"/>
      <c r="G112" s="121" t="s">
        <v>336</v>
      </c>
    </row>
    <row r="113" spans="1:7" ht="15">
      <c r="A113" s="115"/>
      <c r="B113" s="116"/>
      <c r="C113" s="117"/>
      <c r="D113" s="118"/>
      <c r="E113" s="119"/>
      <c r="F113" s="120" t="s">
        <v>336</v>
      </c>
      <c r="G113" s="121" t="s">
        <v>336</v>
      </c>
    </row>
    <row r="114" spans="1:7" ht="15">
      <c r="A114" s="115"/>
      <c r="B114" s="116"/>
      <c r="C114" s="117"/>
      <c r="D114" s="118"/>
      <c r="E114" s="119"/>
      <c r="F114" s="120" t="s">
        <v>336</v>
      </c>
      <c r="G114" s="121" t="s">
        <v>336</v>
      </c>
    </row>
    <row r="115" spans="1:7" ht="15">
      <c r="A115" s="115"/>
      <c r="B115" s="116"/>
      <c r="C115" s="117"/>
      <c r="D115" s="118"/>
      <c r="E115" s="119"/>
      <c r="F115" s="120" t="s">
        <v>336</v>
      </c>
      <c r="G115" s="121" t="s">
        <v>336</v>
      </c>
    </row>
    <row r="116" spans="1:7" ht="15.75" thickBot="1">
      <c r="A116" s="122"/>
      <c r="B116" s="123"/>
      <c r="C116" s="124" t="s">
        <v>315</v>
      </c>
      <c r="D116" s="125"/>
      <c r="E116" s="125"/>
      <c r="F116" s="125"/>
      <c r="G116" s="126">
        <v>0.45</v>
      </c>
    </row>
    <row r="117" spans="1:7" ht="15.75" thickBot="1">
      <c r="A117" s="94"/>
      <c r="B117" s="127"/>
      <c r="C117" s="128"/>
      <c r="D117" s="129"/>
      <c r="E117" s="129"/>
      <c r="F117" s="129"/>
      <c r="G117" s="130"/>
    </row>
    <row r="118" spans="1:7" ht="15">
      <c r="A118" s="103" t="s">
        <v>306</v>
      </c>
      <c r="B118" s="104" t="s">
        <v>307</v>
      </c>
      <c r="C118" s="105" t="s">
        <v>316</v>
      </c>
      <c r="D118" s="106" t="s">
        <v>309</v>
      </c>
      <c r="E118" s="106" t="s">
        <v>310</v>
      </c>
      <c r="F118" s="106" t="s">
        <v>311</v>
      </c>
      <c r="G118" s="107" t="s">
        <v>312</v>
      </c>
    </row>
    <row r="119" spans="1:7" ht="15">
      <c r="A119" s="108"/>
      <c r="B119" s="109"/>
      <c r="C119" s="110"/>
      <c r="D119" s="131"/>
      <c r="E119" s="112"/>
      <c r="F119" s="113" t="s">
        <v>336</v>
      </c>
      <c r="G119" s="114" t="s">
        <v>336</v>
      </c>
    </row>
    <row r="120" spans="1:7" ht="15">
      <c r="A120" s="115"/>
      <c r="B120" s="116"/>
      <c r="C120" s="117"/>
      <c r="D120" s="118"/>
      <c r="E120" s="119"/>
      <c r="F120" s="120" t="s">
        <v>336</v>
      </c>
      <c r="G120" s="121" t="s">
        <v>336</v>
      </c>
    </row>
    <row r="121" spans="1:7" ht="15">
      <c r="A121" s="115"/>
      <c r="B121" s="116"/>
      <c r="C121" s="117"/>
      <c r="D121" s="118"/>
      <c r="E121" s="119"/>
      <c r="F121" s="120" t="s">
        <v>336</v>
      </c>
      <c r="G121" s="121" t="s">
        <v>336</v>
      </c>
    </row>
    <row r="122" spans="1:7" ht="15">
      <c r="A122" s="115"/>
      <c r="B122" s="116"/>
      <c r="C122" s="117"/>
      <c r="D122" s="118"/>
      <c r="E122" s="119"/>
      <c r="F122" s="120" t="s">
        <v>336</v>
      </c>
      <c r="G122" s="121" t="s">
        <v>336</v>
      </c>
    </row>
    <row r="123" spans="1:7" ht="15">
      <c r="A123" s="115"/>
      <c r="B123" s="116"/>
      <c r="C123" s="117"/>
      <c r="D123" s="118"/>
      <c r="E123" s="119"/>
      <c r="F123" s="120" t="s">
        <v>336</v>
      </c>
      <c r="G123" s="121" t="s">
        <v>336</v>
      </c>
    </row>
    <row r="124" spans="1:7" ht="15.75" thickBot="1">
      <c r="A124" s="122"/>
      <c r="B124" s="123"/>
      <c r="C124" s="124" t="s">
        <v>317</v>
      </c>
      <c r="D124" s="125"/>
      <c r="E124" s="125"/>
      <c r="F124" s="125"/>
      <c r="G124" s="126"/>
    </row>
    <row r="125" spans="1:7" ht="15.75" thickBot="1">
      <c r="A125" s="94"/>
      <c r="B125" s="127"/>
      <c r="C125" s="128"/>
      <c r="D125" s="129"/>
      <c r="E125" s="129"/>
      <c r="F125" s="129"/>
      <c r="G125" s="130"/>
    </row>
    <row r="126" spans="1:7" ht="15">
      <c r="A126" s="103" t="s">
        <v>306</v>
      </c>
      <c r="B126" s="104" t="s">
        <v>307</v>
      </c>
      <c r="C126" s="105" t="s">
        <v>318</v>
      </c>
      <c r="D126" s="106" t="s">
        <v>309</v>
      </c>
      <c r="E126" s="106" t="s">
        <v>310</v>
      </c>
      <c r="F126" s="106" t="s">
        <v>311</v>
      </c>
      <c r="G126" s="107" t="s">
        <v>312</v>
      </c>
    </row>
    <row r="127" spans="1:7" ht="15">
      <c r="A127" s="108"/>
      <c r="B127" s="109"/>
      <c r="C127" s="110"/>
      <c r="D127" s="131"/>
      <c r="E127" s="112"/>
      <c r="F127" s="113" t="s">
        <v>336</v>
      </c>
      <c r="G127" s="114" t="s">
        <v>336</v>
      </c>
    </row>
    <row r="128" spans="1:7" ht="15">
      <c r="A128" s="115"/>
      <c r="B128" s="116"/>
      <c r="C128" s="117"/>
      <c r="D128" s="118"/>
      <c r="E128" s="119"/>
      <c r="F128" s="120" t="s">
        <v>336</v>
      </c>
      <c r="G128" s="121" t="s">
        <v>336</v>
      </c>
    </row>
    <row r="129" spans="1:7" ht="15">
      <c r="A129" s="115"/>
      <c r="B129" s="116"/>
      <c r="C129" s="117"/>
      <c r="D129" s="118"/>
      <c r="E129" s="119"/>
      <c r="F129" s="120" t="s">
        <v>336</v>
      </c>
      <c r="G129" s="121" t="s">
        <v>336</v>
      </c>
    </row>
    <row r="130" spans="1:7" ht="15">
      <c r="A130" s="115"/>
      <c r="B130" s="116"/>
      <c r="C130" s="117"/>
      <c r="D130" s="118"/>
      <c r="E130" s="119"/>
      <c r="F130" s="120" t="s">
        <v>336</v>
      </c>
      <c r="G130" s="121" t="s">
        <v>336</v>
      </c>
    </row>
    <row r="131" spans="1:7" ht="15">
      <c r="A131" s="115"/>
      <c r="B131" s="116"/>
      <c r="C131" s="117"/>
      <c r="D131" s="118"/>
      <c r="E131" s="119"/>
      <c r="F131" s="120" t="s">
        <v>336</v>
      </c>
      <c r="G131" s="121" t="s">
        <v>336</v>
      </c>
    </row>
    <row r="132" spans="1:7" ht="15">
      <c r="A132" s="115"/>
      <c r="B132" s="116"/>
      <c r="C132" s="117"/>
      <c r="D132" s="118"/>
      <c r="E132" s="119"/>
      <c r="F132" s="120" t="s">
        <v>336</v>
      </c>
      <c r="G132" s="121" t="s">
        <v>336</v>
      </c>
    </row>
    <row r="133" spans="1:7" ht="15">
      <c r="A133" s="115"/>
      <c r="B133" s="116"/>
      <c r="C133" s="117"/>
      <c r="D133" s="118"/>
      <c r="E133" s="119"/>
      <c r="F133" s="120" t="s">
        <v>336</v>
      </c>
      <c r="G133" s="121" t="s">
        <v>336</v>
      </c>
    </row>
    <row r="134" spans="1:7" ht="15">
      <c r="A134" s="115"/>
      <c r="B134" s="116"/>
      <c r="C134" s="117"/>
      <c r="D134" s="118"/>
      <c r="E134" s="119"/>
      <c r="F134" s="120" t="s">
        <v>336</v>
      </c>
      <c r="G134" s="121" t="s">
        <v>336</v>
      </c>
    </row>
    <row r="135" spans="1:7" ht="15">
      <c r="A135" s="115"/>
      <c r="B135" s="116"/>
      <c r="C135" s="117"/>
      <c r="D135" s="118"/>
      <c r="E135" s="119"/>
      <c r="F135" s="120" t="s">
        <v>336</v>
      </c>
      <c r="G135" s="121" t="s">
        <v>336</v>
      </c>
    </row>
    <row r="136" spans="1:7" ht="15">
      <c r="A136" s="115"/>
      <c r="B136" s="116"/>
      <c r="C136" s="117"/>
      <c r="D136" s="118"/>
      <c r="E136" s="119"/>
      <c r="F136" s="120" t="s">
        <v>336</v>
      </c>
      <c r="G136" s="121" t="s">
        <v>336</v>
      </c>
    </row>
    <row r="137" spans="1:7" ht="15.75" thickBot="1">
      <c r="A137" s="122"/>
      <c r="B137" s="123"/>
      <c r="C137" s="124" t="s">
        <v>319</v>
      </c>
      <c r="D137" s="125"/>
      <c r="E137" s="125"/>
      <c r="F137" s="125"/>
      <c r="G137" s="126"/>
    </row>
    <row r="138" spans="1:7" ht="15">
      <c r="A138" s="94"/>
      <c r="B138" s="127"/>
      <c r="C138" s="149" t="s">
        <v>325</v>
      </c>
      <c r="D138" s="129"/>
      <c r="E138" s="129"/>
      <c r="F138" s="129"/>
      <c r="G138" s="152">
        <v>0.45</v>
      </c>
    </row>
    <row r="139" spans="1:7" ht="15">
      <c r="A139" s="132"/>
      <c r="B139" s="133"/>
      <c r="C139" s="134" t="s">
        <v>324</v>
      </c>
      <c r="D139" s="135">
        <v>1.5</v>
      </c>
      <c r="E139" s="135"/>
      <c r="F139" s="135"/>
      <c r="G139" s="136">
        <v>0.68</v>
      </c>
    </row>
    <row r="140" spans="1:7" ht="15">
      <c r="A140" s="132"/>
      <c r="B140" s="133"/>
      <c r="C140" s="137" t="s">
        <v>295</v>
      </c>
      <c r="D140" s="135"/>
      <c r="E140" s="135"/>
      <c r="F140" s="138">
        <v>0.2403</v>
      </c>
      <c r="G140" s="139">
        <v>0.16</v>
      </c>
    </row>
    <row r="141" spans="1:7" ht="15.75" thickBot="1">
      <c r="A141" s="140"/>
      <c r="B141" s="141"/>
      <c r="C141" s="142" t="s">
        <v>321</v>
      </c>
      <c r="D141" s="143"/>
      <c r="E141" s="143"/>
      <c r="F141" s="143"/>
      <c r="G141" s="144">
        <v>0.84</v>
      </c>
    </row>
    <row r="142" spans="1:7" ht="15.75" thickBot="1">
      <c r="A142" s="132"/>
      <c r="B142" s="133"/>
      <c r="C142" s="137"/>
      <c r="D142" s="145"/>
      <c r="E142" s="145"/>
      <c r="F142" s="145"/>
      <c r="G142" s="139"/>
    </row>
    <row r="143" spans="1:7" ht="24.75" customHeight="1">
      <c r="A143" s="94" t="s">
        <v>303</v>
      </c>
      <c r="B143" s="479" t="s">
        <v>94</v>
      </c>
      <c r="C143" s="480"/>
      <c r="D143" s="95" t="s">
        <v>93</v>
      </c>
      <c r="E143" s="96" t="s">
        <v>304</v>
      </c>
      <c r="F143" s="96"/>
      <c r="G143" s="97"/>
    </row>
    <row r="144" spans="1:7" ht="21.75" customHeight="1" thickBot="1">
      <c r="A144" s="98" t="s">
        <v>305</v>
      </c>
      <c r="B144" s="99" t="s">
        <v>69</v>
      </c>
      <c r="C144" s="100"/>
      <c r="D144" s="99"/>
      <c r="E144" s="101"/>
      <c r="F144" s="101"/>
      <c r="G144" s="102"/>
    </row>
    <row r="145" spans="1:7" ht="15">
      <c r="A145" s="103" t="s">
        <v>306</v>
      </c>
      <c r="B145" s="104" t="s">
        <v>307</v>
      </c>
      <c r="C145" s="105" t="s">
        <v>308</v>
      </c>
      <c r="D145" s="106" t="s">
        <v>309</v>
      </c>
      <c r="E145" s="106" t="s">
        <v>310</v>
      </c>
      <c r="F145" s="106" t="s">
        <v>311</v>
      </c>
      <c r="G145" s="107" t="s">
        <v>312</v>
      </c>
    </row>
    <row r="146" spans="1:7" ht="22.5">
      <c r="A146" s="108">
        <v>41375</v>
      </c>
      <c r="B146" s="109" t="s">
        <v>29</v>
      </c>
      <c r="C146" s="110" t="s">
        <v>313</v>
      </c>
      <c r="D146" s="111" t="s">
        <v>69</v>
      </c>
      <c r="E146" s="112">
        <v>1</v>
      </c>
      <c r="F146" s="113">
        <v>0.45</v>
      </c>
      <c r="G146" s="114">
        <v>0.45</v>
      </c>
    </row>
    <row r="147" spans="1:7" ht="22.5" customHeight="1">
      <c r="A147" s="115"/>
      <c r="B147" s="116"/>
      <c r="C147" s="117"/>
      <c r="D147" s="118"/>
      <c r="E147" s="119"/>
      <c r="F147" s="120"/>
      <c r="G147" s="121" t="s">
        <v>336</v>
      </c>
    </row>
    <row r="148" spans="1:7" ht="15">
      <c r="A148" s="115"/>
      <c r="B148" s="116"/>
      <c r="C148" s="117"/>
      <c r="D148" s="118"/>
      <c r="E148" s="119"/>
      <c r="F148" s="120" t="s">
        <v>336</v>
      </c>
      <c r="G148" s="121" t="s">
        <v>336</v>
      </c>
    </row>
    <row r="149" spans="1:7" ht="15">
      <c r="A149" s="115"/>
      <c r="B149" s="116"/>
      <c r="C149" s="117"/>
      <c r="D149" s="118"/>
      <c r="E149" s="119"/>
      <c r="F149" s="120" t="s">
        <v>336</v>
      </c>
      <c r="G149" s="121" t="s">
        <v>336</v>
      </c>
    </row>
    <row r="150" spans="1:7" ht="15">
      <c r="A150" s="115"/>
      <c r="B150" s="116"/>
      <c r="C150" s="117"/>
      <c r="D150" s="118"/>
      <c r="E150" s="119"/>
      <c r="F150" s="120" t="s">
        <v>336</v>
      </c>
      <c r="G150" s="121" t="s">
        <v>336</v>
      </c>
    </row>
    <row r="151" spans="1:7" ht="15.75" thickBot="1">
      <c r="A151" s="122"/>
      <c r="B151" s="123"/>
      <c r="C151" s="124" t="s">
        <v>315</v>
      </c>
      <c r="D151" s="125"/>
      <c r="E151" s="125"/>
      <c r="F151" s="125"/>
      <c r="G151" s="126">
        <v>0.45</v>
      </c>
    </row>
    <row r="152" spans="1:7" ht="15.75" thickBot="1">
      <c r="A152" s="94"/>
      <c r="B152" s="127"/>
      <c r="C152" s="128"/>
      <c r="D152" s="129"/>
      <c r="E152" s="129"/>
      <c r="F152" s="129"/>
      <c r="G152" s="130"/>
    </row>
    <row r="153" spans="1:7" ht="15">
      <c r="A153" s="103" t="s">
        <v>306</v>
      </c>
      <c r="B153" s="104" t="s">
        <v>307</v>
      </c>
      <c r="C153" s="105" t="s">
        <v>316</v>
      </c>
      <c r="D153" s="106" t="s">
        <v>309</v>
      </c>
      <c r="E153" s="106" t="s">
        <v>310</v>
      </c>
      <c r="F153" s="106" t="s">
        <v>311</v>
      </c>
      <c r="G153" s="107" t="s">
        <v>312</v>
      </c>
    </row>
    <row r="154" spans="1:7" ht="15">
      <c r="A154" s="108"/>
      <c r="B154" s="109"/>
      <c r="C154" s="110"/>
      <c r="D154" s="131"/>
      <c r="E154" s="112"/>
      <c r="F154" s="113" t="s">
        <v>336</v>
      </c>
      <c r="G154" s="114" t="s">
        <v>336</v>
      </c>
    </row>
    <row r="155" spans="1:7" ht="15">
      <c r="A155" s="115"/>
      <c r="B155" s="116"/>
      <c r="C155" s="117"/>
      <c r="D155" s="118"/>
      <c r="E155" s="119"/>
      <c r="F155" s="120" t="s">
        <v>336</v>
      </c>
      <c r="G155" s="121" t="s">
        <v>336</v>
      </c>
    </row>
    <row r="156" spans="1:7" ht="15">
      <c r="A156" s="115"/>
      <c r="B156" s="116"/>
      <c r="C156" s="117"/>
      <c r="D156" s="118"/>
      <c r="E156" s="119"/>
      <c r="F156" s="120" t="s">
        <v>336</v>
      </c>
      <c r="G156" s="121" t="s">
        <v>336</v>
      </c>
    </row>
    <row r="157" spans="1:7" ht="15">
      <c r="A157" s="115"/>
      <c r="B157" s="116"/>
      <c r="C157" s="117"/>
      <c r="D157" s="118"/>
      <c r="E157" s="119"/>
      <c r="F157" s="120" t="s">
        <v>336</v>
      </c>
      <c r="G157" s="121" t="s">
        <v>336</v>
      </c>
    </row>
    <row r="158" spans="1:7" ht="15">
      <c r="A158" s="115"/>
      <c r="B158" s="116"/>
      <c r="C158" s="117"/>
      <c r="D158" s="118"/>
      <c r="E158" s="119"/>
      <c r="F158" s="120" t="s">
        <v>336</v>
      </c>
      <c r="G158" s="121" t="s">
        <v>336</v>
      </c>
    </row>
    <row r="159" spans="1:7" ht="15.75" thickBot="1">
      <c r="A159" s="122"/>
      <c r="B159" s="123"/>
      <c r="C159" s="124" t="s">
        <v>317</v>
      </c>
      <c r="D159" s="125"/>
      <c r="E159" s="125"/>
      <c r="F159" s="125"/>
      <c r="G159" s="126"/>
    </row>
    <row r="160" spans="1:7" ht="15.75" thickBot="1">
      <c r="A160" s="94"/>
      <c r="B160" s="127"/>
      <c r="C160" s="128"/>
      <c r="D160" s="129"/>
      <c r="E160" s="129"/>
      <c r="F160" s="129"/>
      <c r="G160" s="130"/>
    </row>
    <row r="161" spans="1:7" ht="15">
      <c r="A161" s="103" t="s">
        <v>306</v>
      </c>
      <c r="B161" s="104" t="s">
        <v>307</v>
      </c>
      <c r="C161" s="105" t="s">
        <v>318</v>
      </c>
      <c r="D161" s="106" t="s">
        <v>309</v>
      </c>
      <c r="E161" s="106" t="s">
        <v>310</v>
      </c>
      <c r="F161" s="106" t="s">
        <v>311</v>
      </c>
      <c r="G161" s="107" t="s">
        <v>312</v>
      </c>
    </row>
    <row r="162" spans="1:7" ht="15">
      <c r="A162" s="108"/>
      <c r="B162" s="109"/>
      <c r="C162" s="110"/>
      <c r="D162" s="131"/>
      <c r="E162" s="112"/>
      <c r="F162" s="113" t="s">
        <v>336</v>
      </c>
      <c r="G162" s="114" t="s">
        <v>336</v>
      </c>
    </row>
    <row r="163" spans="1:7" ht="15">
      <c r="A163" s="115"/>
      <c r="B163" s="116"/>
      <c r="C163" s="117"/>
      <c r="D163" s="118"/>
      <c r="E163" s="119"/>
      <c r="F163" s="120" t="s">
        <v>336</v>
      </c>
      <c r="G163" s="121" t="s">
        <v>336</v>
      </c>
    </row>
    <row r="164" spans="1:7" ht="15">
      <c r="A164" s="115"/>
      <c r="B164" s="116"/>
      <c r="C164" s="117"/>
      <c r="D164" s="118"/>
      <c r="E164" s="119"/>
      <c r="F164" s="120" t="s">
        <v>336</v>
      </c>
      <c r="G164" s="121" t="s">
        <v>336</v>
      </c>
    </row>
    <row r="165" spans="1:7" ht="15">
      <c r="A165" s="115"/>
      <c r="B165" s="116"/>
      <c r="C165" s="117"/>
      <c r="D165" s="118"/>
      <c r="E165" s="119"/>
      <c r="F165" s="120" t="s">
        <v>336</v>
      </c>
      <c r="G165" s="121" t="s">
        <v>336</v>
      </c>
    </row>
    <row r="166" spans="1:7" ht="15">
      <c r="A166" s="115"/>
      <c r="B166" s="116"/>
      <c r="C166" s="117"/>
      <c r="D166" s="118"/>
      <c r="E166" s="119"/>
      <c r="F166" s="120" t="s">
        <v>336</v>
      </c>
      <c r="G166" s="121" t="s">
        <v>336</v>
      </c>
    </row>
    <row r="167" spans="1:7" ht="15">
      <c r="A167" s="115"/>
      <c r="B167" s="116"/>
      <c r="C167" s="117"/>
      <c r="D167" s="118"/>
      <c r="E167" s="119"/>
      <c r="F167" s="120" t="s">
        <v>336</v>
      </c>
      <c r="G167" s="121" t="s">
        <v>336</v>
      </c>
    </row>
    <row r="168" spans="1:7" ht="15">
      <c r="A168" s="115"/>
      <c r="B168" s="116"/>
      <c r="C168" s="117"/>
      <c r="D168" s="118"/>
      <c r="E168" s="119"/>
      <c r="F168" s="120" t="s">
        <v>336</v>
      </c>
      <c r="G168" s="121" t="s">
        <v>336</v>
      </c>
    </row>
    <row r="169" spans="1:7" ht="15">
      <c r="A169" s="115"/>
      <c r="B169" s="116"/>
      <c r="C169" s="117"/>
      <c r="D169" s="118"/>
      <c r="E169" s="119"/>
      <c r="F169" s="120" t="s">
        <v>336</v>
      </c>
      <c r="G169" s="121" t="s">
        <v>336</v>
      </c>
    </row>
    <row r="170" spans="1:7" ht="15">
      <c r="A170" s="115"/>
      <c r="B170" s="116"/>
      <c r="C170" s="117"/>
      <c r="D170" s="118"/>
      <c r="E170" s="119"/>
      <c r="F170" s="120" t="s">
        <v>336</v>
      </c>
      <c r="G170" s="121" t="s">
        <v>336</v>
      </c>
    </row>
    <row r="171" spans="1:7" ht="15">
      <c r="A171" s="115"/>
      <c r="B171" s="116"/>
      <c r="C171" s="117"/>
      <c r="D171" s="118"/>
      <c r="E171" s="119"/>
      <c r="F171" s="120" t="s">
        <v>336</v>
      </c>
      <c r="G171" s="121" t="s">
        <v>336</v>
      </c>
    </row>
    <row r="172" spans="1:7" ht="15.75" thickBot="1">
      <c r="A172" s="122"/>
      <c r="B172" s="123"/>
      <c r="C172" s="124" t="s">
        <v>319</v>
      </c>
      <c r="D172" s="125"/>
      <c r="E172" s="125"/>
      <c r="F172" s="125"/>
      <c r="G172" s="126"/>
    </row>
    <row r="173" spans="1:7" ht="15">
      <c r="A173" s="94"/>
      <c r="B173" s="127"/>
      <c r="C173" s="149" t="s">
        <v>325</v>
      </c>
      <c r="D173" s="129"/>
      <c r="E173" s="129"/>
      <c r="F173" s="129"/>
      <c r="G173" s="152">
        <v>0.45</v>
      </c>
    </row>
    <row r="174" spans="1:7" ht="15">
      <c r="A174" s="132"/>
      <c r="B174" s="133"/>
      <c r="C174" s="134" t="s">
        <v>324</v>
      </c>
      <c r="D174" s="135">
        <v>1.5</v>
      </c>
      <c r="E174" s="135"/>
      <c r="F174" s="135"/>
      <c r="G174" s="136">
        <v>0.68</v>
      </c>
    </row>
    <row r="175" spans="1:7" ht="15">
      <c r="A175" s="132"/>
      <c r="B175" s="133"/>
      <c r="C175" s="137" t="s">
        <v>295</v>
      </c>
      <c r="D175" s="135"/>
      <c r="E175" s="135"/>
      <c r="F175" s="138">
        <v>0.2403</v>
      </c>
      <c r="G175" s="139">
        <v>0.16</v>
      </c>
    </row>
    <row r="176" spans="1:7" ht="15.75" thickBot="1">
      <c r="A176" s="140"/>
      <c r="B176" s="141"/>
      <c r="C176" s="142" t="s">
        <v>321</v>
      </c>
      <c r="D176" s="143"/>
      <c r="E176" s="143"/>
      <c r="F176" s="143"/>
      <c r="G176" s="144">
        <v>0.84</v>
      </c>
    </row>
    <row r="177" spans="1:7" ht="15.75" thickBot="1">
      <c r="A177" s="132"/>
      <c r="B177" s="133"/>
      <c r="C177" s="137"/>
      <c r="D177" s="145"/>
      <c r="E177" s="145"/>
      <c r="F177" s="145"/>
      <c r="G177" s="139"/>
    </row>
    <row r="178" spans="1:7" ht="31.5" customHeight="1">
      <c r="A178" s="94" t="s">
        <v>303</v>
      </c>
      <c r="B178" s="479" t="s">
        <v>326</v>
      </c>
      <c r="C178" s="480"/>
      <c r="D178" s="95" t="s">
        <v>98</v>
      </c>
      <c r="E178" s="96" t="s">
        <v>304</v>
      </c>
      <c r="F178" s="96"/>
      <c r="G178" s="97"/>
    </row>
    <row r="179" spans="1:7" ht="21.75" customHeight="1" thickBot="1">
      <c r="A179" s="98" t="s">
        <v>305</v>
      </c>
      <c r="B179" s="99" t="s">
        <v>69</v>
      </c>
      <c r="C179" s="100"/>
      <c r="D179" s="99"/>
      <c r="E179" s="101"/>
      <c r="F179" s="101"/>
      <c r="G179" s="102"/>
    </row>
    <row r="180" spans="1:7" ht="15">
      <c r="A180" s="103" t="s">
        <v>306</v>
      </c>
      <c r="B180" s="104" t="s">
        <v>307</v>
      </c>
      <c r="C180" s="105" t="s">
        <v>308</v>
      </c>
      <c r="D180" s="106" t="s">
        <v>309</v>
      </c>
      <c r="E180" s="106" t="s">
        <v>310</v>
      </c>
      <c r="F180" s="106" t="s">
        <v>311</v>
      </c>
      <c r="G180" s="107" t="s">
        <v>312</v>
      </c>
    </row>
    <row r="181" spans="1:7" ht="22.5">
      <c r="A181" s="108">
        <v>41371</v>
      </c>
      <c r="B181" s="109" t="s">
        <v>29</v>
      </c>
      <c r="C181" s="110" t="s">
        <v>327</v>
      </c>
      <c r="D181" s="111" t="s">
        <v>314</v>
      </c>
      <c r="E181" s="112">
        <v>1</v>
      </c>
      <c r="F181" s="113">
        <v>0.5</v>
      </c>
      <c r="G181" s="114">
        <v>0.5</v>
      </c>
    </row>
    <row r="182" spans="1:7" ht="25.5" customHeight="1">
      <c r="A182" s="115"/>
      <c r="B182" s="116"/>
      <c r="C182" s="117"/>
      <c r="D182" s="118"/>
      <c r="E182" s="119"/>
      <c r="F182" s="120"/>
      <c r="G182" s="121" t="s">
        <v>336</v>
      </c>
    </row>
    <row r="183" spans="1:7" ht="15">
      <c r="A183" s="115"/>
      <c r="B183" s="116"/>
      <c r="C183" s="117"/>
      <c r="D183" s="118"/>
      <c r="E183" s="119"/>
      <c r="F183" s="120" t="s">
        <v>336</v>
      </c>
      <c r="G183" s="121" t="s">
        <v>336</v>
      </c>
    </row>
    <row r="184" spans="1:7" ht="15">
      <c r="A184" s="115"/>
      <c r="B184" s="116"/>
      <c r="C184" s="117"/>
      <c r="D184" s="118"/>
      <c r="E184" s="119"/>
      <c r="F184" s="120" t="s">
        <v>336</v>
      </c>
      <c r="G184" s="121" t="s">
        <v>336</v>
      </c>
    </row>
    <row r="185" spans="1:7" ht="15">
      <c r="A185" s="115"/>
      <c r="B185" s="116"/>
      <c r="C185" s="117"/>
      <c r="D185" s="118"/>
      <c r="E185" s="119"/>
      <c r="F185" s="120" t="s">
        <v>336</v>
      </c>
      <c r="G185" s="121" t="s">
        <v>336</v>
      </c>
    </row>
    <row r="186" spans="1:7" ht="15.75" thickBot="1">
      <c r="A186" s="122"/>
      <c r="B186" s="123"/>
      <c r="C186" s="124" t="s">
        <v>315</v>
      </c>
      <c r="D186" s="125"/>
      <c r="E186" s="125"/>
      <c r="F186" s="125"/>
      <c r="G186" s="126">
        <v>0.5</v>
      </c>
    </row>
    <row r="187" spans="1:7" ht="15.75" thickBot="1">
      <c r="A187" s="94"/>
      <c r="B187" s="127"/>
      <c r="C187" s="128"/>
      <c r="D187" s="129"/>
      <c r="E187" s="129"/>
      <c r="F187" s="129"/>
      <c r="G187" s="130"/>
    </row>
    <row r="188" spans="1:7" ht="15">
      <c r="A188" s="103" t="s">
        <v>306</v>
      </c>
      <c r="B188" s="104" t="s">
        <v>307</v>
      </c>
      <c r="C188" s="105" t="s">
        <v>316</v>
      </c>
      <c r="D188" s="106" t="s">
        <v>309</v>
      </c>
      <c r="E188" s="106" t="s">
        <v>310</v>
      </c>
      <c r="F188" s="106" t="s">
        <v>311</v>
      </c>
      <c r="G188" s="107" t="s">
        <v>312</v>
      </c>
    </row>
    <row r="189" spans="1:7" ht="15">
      <c r="A189" s="108"/>
      <c r="B189" s="109"/>
      <c r="C189" s="110"/>
      <c r="D189" s="131"/>
      <c r="E189" s="112"/>
      <c r="F189" s="113" t="s">
        <v>336</v>
      </c>
      <c r="G189" s="114" t="s">
        <v>336</v>
      </c>
    </row>
    <row r="190" spans="1:7" ht="15">
      <c r="A190" s="115"/>
      <c r="B190" s="116"/>
      <c r="C190" s="117"/>
      <c r="D190" s="118"/>
      <c r="E190" s="119"/>
      <c r="F190" s="120" t="s">
        <v>336</v>
      </c>
      <c r="G190" s="121" t="s">
        <v>336</v>
      </c>
    </row>
    <row r="191" spans="1:7" ht="15">
      <c r="A191" s="115"/>
      <c r="B191" s="116"/>
      <c r="C191" s="117"/>
      <c r="D191" s="118"/>
      <c r="E191" s="119"/>
      <c r="F191" s="120" t="s">
        <v>336</v>
      </c>
      <c r="G191" s="121" t="s">
        <v>336</v>
      </c>
    </row>
    <row r="192" spans="1:7" ht="15">
      <c r="A192" s="115"/>
      <c r="B192" s="116"/>
      <c r="C192" s="117"/>
      <c r="D192" s="118"/>
      <c r="E192" s="119"/>
      <c r="F192" s="120" t="s">
        <v>336</v>
      </c>
      <c r="G192" s="121" t="s">
        <v>336</v>
      </c>
    </row>
    <row r="193" spans="1:7" ht="15">
      <c r="A193" s="115"/>
      <c r="B193" s="116"/>
      <c r="C193" s="117"/>
      <c r="D193" s="118"/>
      <c r="E193" s="119"/>
      <c r="F193" s="120" t="s">
        <v>336</v>
      </c>
      <c r="G193" s="121" t="s">
        <v>336</v>
      </c>
    </row>
    <row r="194" spans="1:7" ht="15.75" thickBot="1">
      <c r="A194" s="122"/>
      <c r="B194" s="123"/>
      <c r="C194" s="124" t="s">
        <v>317</v>
      </c>
      <c r="D194" s="125"/>
      <c r="E194" s="125"/>
      <c r="F194" s="125"/>
      <c r="G194" s="126"/>
    </row>
    <row r="195" spans="1:7" ht="15.75" thickBot="1">
      <c r="A195" s="94"/>
      <c r="B195" s="127"/>
      <c r="C195" s="128"/>
      <c r="D195" s="129"/>
      <c r="E195" s="129"/>
      <c r="F195" s="129"/>
      <c r="G195" s="130"/>
    </row>
    <row r="196" spans="1:7" ht="15">
      <c r="A196" s="103" t="s">
        <v>306</v>
      </c>
      <c r="B196" s="104" t="s">
        <v>307</v>
      </c>
      <c r="C196" s="105" t="s">
        <v>318</v>
      </c>
      <c r="D196" s="106" t="s">
        <v>309</v>
      </c>
      <c r="E196" s="106" t="s">
        <v>310</v>
      </c>
      <c r="F196" s="106" t="s">
        <v>311</v>
      </c>
      <c r="G196" s="107" t="s">
        <v>312</v>
      </c>
    </row>
    <row r="197" spans="1:7" ht="15">
      <c r="A197" s="108"/>
      <c r="B197" s="109"/>
      <c r="C197" s="110"/>
      <c r="D197" s="131"/>
      <c r="E197" s="112"/>
      <c r="F197" s="113" t="s">
        <v>336</v>
      </c>
      <c r="G197" s="114" t="s">
        <v>336</v>
      </c>
    </row>
    <row r="198" spans="1:7" ht="15">
      <c r="A198" s="115"/>
      <c r="B198" s="116"/>
      <c r="C198" s="117"/>
      <c r="D198" s="118"/>
      <c r="E198" s="119"/>
      <c r="F198" s="120" t="s">
        <v>336</v>
      </c>
      <c r="G198" s="121" t="s">
        <v>336</v>
      </c>
    </row>
    <row r="199" spans="1:7" ht="15">
      <c r="A199" s="115"/>
      <c r="B199" s="116"/>
      <c r="C199" s="117"/>
      <c r="D199" s="118"/>
      <c r="E199" s="119"/>
      <c r="F199" s="120" t="s">
        <v>336</v>
      </c>
      <c r="G199" s="121" t="s">
        <v>336</v>
      </c>
    </row>
    <row r="200" spans="1:7" ht="15">
      <c r="A200" s="115"/>
      <c r="B200" s="116"/>
      <c r="C200" s="117"/>
      <c r="D200" s="118"/>
      <c r="E200" s="119"/>
      <c r="F200" s="120" t="s">
        <v>336</v>
      </c>
      <c r="G200" s="121" t="s">
        <v>336</v>
      </c>
    </row>
    <row r="201" spans="1:7" ht="15">
      <c r="A201" s="115"/>
      <c r="B201" s="116"/>
      <c r="C201" s="117"/>
      <c r="D201" s="118"/>
      <c r="E201" s="119"/>
      <c r="F201" s="120" t="s">
        <v>336</v>
      </c>
      <c r="G201" s="121" t="s">
        <v>336</v>
      </c>
    </row>
    <row r="202" spans="1:7" ht="15">
      <c r="A202" s="115"/>
      <c r="B202" s="116"/>
      <c r="C202" s="117"/>
      <c r="D202" s="118"/>
      <c r="E202" s="119"/>
      <c r="F202" s="120" t="s">
        <v>336</v>
      </c>
      <c r="G202" s="121" t="s">
        <v>336</v>
      </c>
    </row>
    <row r="203" spans="1:7" ht="15">
      <c r="A203" s="115"/>
      <c r="B203" s="116"/>
      <c r="C203" s="117"/>
      <c r="D203" s="118"/>
      <c r="E203" s="119"/>
      <c r="F203" s="120" t="s">
        <v>336</v>
      </c>
      <c r="G203" s="121" t="s">
        <v>336</v>
      </c>
    </row>
    <row r="204" spans="1:7" ht="15">
      <c r="A204" s="115"/>
      <c r="B204" s="116"/>
      <c r="C204" s="117"/>
      <c r="D204" s="118"/>
      <c r="E204" s="119"/>
      <c r="F204" s="120" t="s">
        <v>336</v>
      </c>
      <c r="G204" s="121" t="s">
        <v>336</v>
      </c>
    </row>
    <row r="205" spans="1:7" ht="15">
      <c r="A205" s="115"/>
      <c r="B205" s="116"/>
      <c r="C205" s="117"/>
      <c r="D205" s="118"/>
      <c r="E205" s="119"/>
      <c r="F205" s="120" t="s">
        <v>336</v>
      </c>
      <c r="G205" s="121" t="s">
        <v>336</v>
      </c>
    </row>
    <row r="206" spans="1:7" ht="15">
      <c r="A206" s="115"/>
      <c r="B206" s="116"/>
      <c r="C206" s="117"/>
      <c r="D206" s="118"/>
      <c r="E206" s="119"/>
      <c r="F206" s="120" t="s">
        <v>336</v>
      </c>
      <c r="G206" s="121" t="s">
        <v>336</v>
      </c>
    </row>
    <row r="207" spans="1:7" ht="15.75" thickBot="1">
      <c r="A207" s="122"/>
      <c r="B207" s="123"/>
      <c r="C207" s="124" t="s">
        <v>319</v>
      </c>
      <c r="D207" s="125"/>
      <c r="E207" s="125"/>
      <c r="F207" s="125"/>
      <c r="G207" s="126"/>
    </row>
    <row r="208" spans="1:7" ht="15">
      <c r="A208" s="94"/>
      <c r="B208" s="127"/>
      <c r="C208" s="149" t="s">
        <v>328</v>
      </c>
      <c r="D208" s="129"/>
      <c r="E208" s="129"/>
      <c r="F208" s="129"/>
      <c r="G208" s="152">
        <v>0.5</v>
      </c>
    </row>
    <row r="209" spans="1:7" ht="15">
      <c r="A209" s="132"/>
      <c r="B209" s="133"/>
      <c r="C209" s="134" t="s">
        <v>329</v>
      </c>
      <c r="D209" s="135">
        <v>2.4</v>
      </c>
      <c r="E209" s="135"/>
      <c r="F209" s="135"/>
      <c r="G209" s="136">
        <v>1.2</v>
      </c>
    </row>
    <row r="210" spans="1:7" ht="15">
      <c r="A210" s="132"/>
      <c r="B210" s="133"/>
      <c r="C210" s="137" t="s">
        <v>295</v>
      </c>
      <c r="D210" s="135"/>
      <c r="E210" s="135"/>
      <c r="F210" s="138">
        <v>0.2403</v>
      </c>
      <c r="G210" s="139">
        <v>0.29</v>
      </c>
    </row>
    <row r="211" spans="1:7" ht="15.75" thickBot="1">
      <c r="A211" s="140"/>
      <c r="B211" s="141"/>
      <c r="C211" s="142" t="s">
        <v>321</v>
      </c>
      <c r="D211" s="143"/>
      <c r="E211" s="143"/>
      <c r="F211" s="143"/>
      <c r="G211" s="144">
        <v>1.49</v>
      </c>
    </row>
    <row r="212" spans="1:7" ht="15.75" thickBot="1">
      <c r="A212" s="132"/>
      <c r="B212" s="133"/>
      <c r="C212" s="137"/>
      <c r="D212" s="145"/>
      <c r="E212" s="145"/>
      <c r="F212" s="145"/>
      <c r="G212" s="139"/>
    </row>
    <row r="213" spans="1:7" ht="36.75" customHeight="1">
      <c r="A213" s="94" t="s">
        <v>303</v>
      </c>
      <c r="B213" s="479" t="s">
        <v>330</v>
      </c>
      <c r="C213" s="480"/>
      <c r="D213" s="95" t="s">
        <v>66</v>
      </c>
      <c r="E213" s="96" t="s">
        <v>304</v>
      </c>
      <c r="F213" s="96"/>
      <c r="G213" s="97"/>
    </row>
    <row r="214" spans="1:7" ht="21.75" customHeight="1" thickBot="1">
      <c r="A214" s="98" t="s">
        <v>305</v>
      </c>
      <c r="B214" s="99" t="s">
        <v>69</v>
      </c>
      <c r="C214" s="100"/>
      <c r="D214" s="99"/>
      <c r="E214" s="101"/>
      <c r="F214" s="101"/>
      <c r="G214" s="102"/>
    </row>
    <row r="215" spans="1:7" ht="15">
      <c r="A215" s="103" t="s">
        <v>306</v>
      </c>
      <c r="B215" s="104" t="s">
        <v>307</v>
      </c>
      <c r="C215" s="105" t="s">
        <v>308</v>
      </c>
      <c r="D215" s="106" t="s">
        <v>309</v>
      </c>
      <c r="E215" s="106" t="s">
        <v>310</v>
      </c>
      <c r="F215" s="106" t="s">
        <v>311</v>
      </c>
      <c r="G215" s="107" t="s">
        <v>312</v>
      </c>
    </row>
    <row r="216" spans="1:7" ht="22.5">
      <c r="A216" s="108">
        <v>41375</v>
      </c>
      <c r="B216" s="109" t="s">
        <v>29</v>
      </c>
      <c r="C216" s="110" t="s">
        <v>313</v>
      </c>
      <c r="D216" s="111" t="s">
        <v>314</v>
      </c>
      <c r="E216" s="112">
        <v>1</v>
      </c>
      <c r="F216" s="113">
        <v>0.45</v>
      </c>
      <c r="G216" s="114">
        <v>0.45</v>
      </c>
    </row>
    <row r="217" spans="1:7" ht="25.5" customHeight="1">
      <c r="A217" s="115"/>
      <c r="B217" s="116"/>
      <c r="C217" s="117"/>
      <c r="D217" s="118"/>
      <c r="E217" s="119"/>
      <c r="F217" s="120"/>
      <c r="G217" s="121" t="s">
        <v>336</v>
      </c>
    </row>
    <row r="218" spans="1:7" ht="15">
      <c r="A218" s="115"/>
      <c r="B218" s="116"/>
      <c r="C218" s="117"/>
      <c r="D218" s="118"/>
      <c r="E218" s="119"/>
      <c r="F218" s="120" t="s">
        <v>336</v>
      </c>
      <c r="G218" s="121" t="s">
        <v>336</v>
      </c>
    </row>
    <row r="219" spans="1:7" ht="15">
      <c r="A219" s="115"/>
      <c r="B219" s="116"/>
      <c r="C219" s="117"/>
      <c r="D219" s="118"/>
      <c r="E219" s="119"/>
      <c r="F219" s="120" t="s">
        <v>336</v>
      </c>
      <c r="G219" s="121" t="s">
        <v>336</v>
      </c>
    </row>
    <row r="220" spans="1:7" ht="15">
      <c r="A220" s="115"/>
      <c r="B220" s="116"/>
      <c r="C220" s="117"/>
      <c r="D220" s="118"/>
      <c r="E220" s="119"/>
      <c r="F220" s="120" t="s">
        <v>336</v>
      </c>
      <c r="G220" s="121" t="s">
        <v>336</v>
      </c>
    </row>
    <row r="221" spans="1:7" ht="15.75" thickBot="1">
      <c r="A221" s="122"/>
      <c r="B221" s="123"/>
      <c r="C221" s="124" t="s">
        <v>315</v>
      </c>
      <c r="D221" s="125"/>
      <c r="E221" s="125"/>
      <c r="F221" s="125"/>
      <c r="G221" s="126">
        <v>0.45</v>
      </c>
    </row>
    <row r="222" spans="1:7" ht="15.75" thickBot="1">
      <c r="A222" s="94"/>
      <c r="B222" s="127"/>
      <c r="C222" s="128"/>
      <c r="D222" s="129"/>
      <c r="E222" s="129"/>
      <c r="F222" s="129"/>
      <c r="G222" s="130"/>
    </row>
    <row r="223" spans="1:7" ht="15">
      <c r="A223" s="103" t="s">
        <v>306</v>
      </c>
      <c r="B223" s="104" t="s">
        <v>307</v>
      </c>
      <c r="C223" s="105" t="s">
        <v>316</v>
      </c>
      <c r="D223" s="106" t="s">
        <v>309</v>
      </c>
      <c r="E223" s="106" t="s">
        <v>310</v>
      </c>
      <c r="F223" s="106" t="s">
        <v>311</v>
      </c>
      <c r="G223" s="107" t="s">
        <v>312</v>
      </c>
    </row>
    <row r="224" spans="1:7" ht="15">
      <c r="A224" s="108"/>
      <c r="B224" s="109"/>
      <c r="C224" s="110"/>
      <c r="D224" s="131"/>
      <c r="E224" s="112"/>
      <c r="F224" s="113" t="s">
        <v>336</v>
      </c>
      <c r="G224" s="114" t="s">
        <v>336</v>
      </c>
    </row>
    <row r="225" spans="1:7" ht="15">
      <c r="A225" s="115"/>
      <c r="B225" s="116"/>
      <c r="C225" s="117"/>
      <c r="D225" s="118"/>
      <c r="E225" s="119"/>
      <c r="F225" s="120" t="s">
        <v>336</v>
      </c>
      <c r="G225" s="121" t="s">
        <v>336</v>
      </c>
    </row>
    <row r="226" spans="1:7" ht="15">
      <c r="A226" s="115"/>
      <c r="B226" s="116"/>
      <c r="C226" s="117"/>
      <c r="D226" s="118"/>
      <c r="E226" s="119"/>
      <c r="F226" s="120" t="s">
        <v>336</v>
      </c>
      <c r="G226" s="121" t="s">
        <v>336</v>
      </c>
    </row>
    <row r="227" spans="1:7" ht="15">
      <c r="A227" s="115"/>
      <c r="B227" s="116"/>
      <c r="C227" s="117"/>
      <c r="D227" s="118"/>
      <c r="E227" s="119"/>
      <c r="F227" s="120" t="s">
        <v>336</v>
      </c>
      <c r="G227" s="121" t="s">
        <v>336</v>
      </c>
    </row>
    <row r="228" spans="1:7" ht="15">
      <c r="A228" s="115"/>
      <c r="B228" s="116"/>
      <c r="C228" s="117"/>
      <c r="D228" s="118"/>
      <c r="E228" s="119"/>
      <c r="F228" s="120" t="s">
        <v>336</v>
      </c>
      <c r="G228" s="121" t="s">
        <v>336</v>
      </c>
    </row>
    <row r="229" spans="1:7" ht="15.75" thickBot="1">
      <c r="A229" s="122"/>
      <c r="B229" s="123"/>
      <c r="C229" s="124" t="s">
        <v>317</v>
      </c>
      <c r="D229" s="125"/>
      <c r="E229" s="125"/>
      <c r="F229" s="125"/>
      <c r="G229" s="126"/>
    </row>
    <row r="230" spans="1:7" ht="15.75" thickBot="1">
      <c r="A230" s="94"/>
      <c r="B230" s="127"/>
      <c r="C230" s="128"/>
      <c r="D230" s="129"/>
      <c r="E230" s="129"/>
      <c r="F230" s="129"/>
      <c r="G230" s="130"/>
    </row>
    <row r="231" spans="1:7" ht="15">
      <c r="A231" s="103" t="s">
        <v>306</v>
      </c>
      <c r="B231" s="104" t="s">
        <v>307</v>
      </c>
      <c r="C231" s="105" t="s">
        <v>318</v>
      </c>
      <c r="D231" s="106" t="s">
        <v>309</v>
      </c>
      <c r="E231" s="106" t="s">
        <v>310</v>
      </c>
      <c r="F231" s="106" t="s">
        <v>311</v>
      </c>
      <c r="G231" s="107" t="s">
        <v>312</v>
      </c>
    </row>
    <row r="232" spans="1:7" ht="15">
      <c r="A232" s="108"/>
      <c r="B232" s="109"/>
      <c r="C232" s="110"/>
      <c r="D232" s="131"/>
      <c r="E232" s="112"/>
      <c r="F232" s="113" t="s">
        <v>336</v>
      </c>
      <c r="G232" s="114" t="s">
        <v>336</v>
      </c>
    </row>
    <row r="233" spans="1:7" ht="15">
      <c r="A233" s="115"/>
      <c r="B233" s="116"/>
      <c r="C233" s="117"/>
      <c r="D233" s="118"/>
      <c r="E233" s="119"/>
      <c r="F233" s="120" t="s">
        <v>336</v>
      </c>
      <c r="G233" s="121" t="s">
        <v>336</v>
      </c>
    </row>
    <row r="234" spans="1:7" ht="15">
      <c r="A234" s="115"/>
      <c r="B234" s="116"/>
      <c r="C234" s="117"/>
      <c r="D234" s="118"/>
      <c r="E234" s="119"/>
      <c r="F234" s="120" t="s">
        <v>336</v>
      </c>
      <c r="G234" s="121" t="s">
        <v>336</v>
      </c>
    </row>
    <row r="235" spans="1:7" ht="15">
      <c r="A235" s="115"/>
      <c r="B235" s="116"/>
      <c r="C235" s="117"/>
      <c r="D235" s="118"/>
      <c r="E235" s="119"/>
      <c r="F235" s="120" t="s">
        <v>336</v>
      </c>
      <c r="G235" s="121" t="s">
        <v>336</v>
      </c>
    </row>
    <row r="236" spans="1:7" ht="15">
      <c r="A236" s="115"/>
      <c r="B236" s="116"/>
      <c r="C236" s="117"/>
      <c r="D236" s="118"/>
      <c r="E236" s="119"/>
      <c r="F236" s="120" t="s">
        <v>336</v>
      </c>
      <c r="G236" s="121" t="s">
        <v>336</v>
      </c>
    </row>
    <row r="237" spans="1:7" ht="15">
      <c r="A237" s="115"/>
      <c r="B237" s="116"/>
      <c r="C237" s="117"/>
      <c r="D237" s="118"/>
      <c r="E237" s="119"/>
      <c r="F237" s="120" t="s">
        <v>336</v>
      </c>
      <c r="G237" s="121" t="s">
        <v>336</v>
      </c>
    </row>
    <row r="238" spans="1:7" ht="15">
      <c r="A238" s="115"/>
      <c r="B238" s="116"/>
      <c r="C238" s="117"/>
      <c r="D238" s="118"/>
      <c r="E238" s="119"/>
      <c r="F238" s="120" t="s">
        <v>336</v>
      </c>
      <c r="G238" s="121" t="s">
        <v>336</v>
      </c>
    </row>
    <row r="239" spans="1:7" ht="15">
      <c r="A239" s="115"/>
      <c r="B239" s="116"/>
      <c r="C239" s="117"/>
      <c r="D239" s="118"/>
      <c r="E239" s="119"/>
      <c r="F239" s="120" t="s">
        <v>336</v>
      </c>
      <c r="G239" s="121" t="s">
        <v>336</v>
      </c>
    </row>
    <row r="240" spans="1:7" ht="15">
      <c r="A240" s="115"/>
      <c r="B240" s="116"/>
      <c r="C240" s="117"/>
      <c r="D240" s="118"/>
      <c r="E240" s="119"/>
      <c r="F240" s="120" t="s">
        <v>336</v>
      </c>
      <c r="G240" s="121" t="s">
        <v>336</v>
      </c>
    </row>
    <row r="241" spans="1:7" ht="15">
      <c r="A241" s="115"/>
      <c r="B241" s="116"/>
      <c r="C241" s="117"/>
      <c r="D241" s="118"/>
      <c r="E241" s="119"/>
      <c r="F241" s="120" t="s">
        <v>336</v>
      </c>
      <c r="G241" s="121" t="s">
        <v>336</v>
      </c>
    </row>
    <row r="242" spans="1:7" ht="15.75" thickBot="1">
      <c r="A242" s="122"/>
      <c r="B242" s="123"/>
      <c r="C242" s="124" t="s">
        <v>319</v>
      </c>
      <c r="D242" s="125"/>
      <c r="E242" s="125"/>
      <c r="F242" s="125"/>
      <c r="G242" s="126"/>
    </row>
    <row r="243" spans="1:7" ht="15">
      <c r="A243" s="94"/>
      <c r="B243" s="127"/>
      <c r="C243" s="149" t="s">
        <v>331</v>
      </c>
      <c r="D243" s="150"/>
      <c r="E243" s="129"/>
      <c r="F243" s="129"/>
      <c r="G243" s="153">
        <v>0.45</v>
      </c>
    </row>
    <row r="244" spans="1:7" ht="15">
      <c r="A244" s="132"/>
      <c r="B244" s="133"/>
      <c r="C244" s="134" t="s">
        <v>332</v>
      </c>
      <c r="D244" s="135">
        <v>1.5</v>
      </c>
      <c r="E244" s="135"/>
      <c r="F244" s="135"/>
      <c r="G244" s="136">
        <v>0.68</v>
      </c>
    </row>
    <row r="245" spans="1:7" ht="15">
      <c r="A245" s="132"/>
      <c r="B245" s="133"/>
      <c r="C245" s="137" t="s">
        <v>295</v>
      </c>
      <c r="D245" s="135"/>
      <c r="E245" s="135"/>
      <c r="F245" s="138">
        <v>0.2403</v>
      </c>
      <c r="G245" s="139">
        <v>0.16</v>
      </c>
    </row>
    <row r="246" spans="1:7" ht="15.75" thickBot="1">
      <c r="A246" s="140"/>
      <c r="B246" s="141"/>
      <c r="C246" s="142" t="s">
        <v>321</v>
      </c>
      <c r="D246" s="143"/>
      <c r="E246" s="143"/>
      <c r="F246" s="143"/>
      <c r="G246" s="144">
        <v>0.84</v>
      </c>
    </row>
    <row r="247" spans="1:7" ht="15.75" thickBot="1">
      <c r="A247" s="132"/>
      <c r="B247" s="133"/>
      <c r="C247" s="137"/>
      <c r="D247" s="145"/>
      <c r="E247" s="145"/>
      <c r="F247" s="145"/>
      <c r="G247" s="139"/>
    </row>
    <row r="248" spans="1:7" ht="30.75" customHeight="1">
      <c r="A248" s="94" t="s">
        <v>303</v>
      </c>
      <c r="B248" s="479" t="s">
        <v>116</v>
      </c>
      <c r="C248" s="480"/>
      <c r="D248" s="95" t="s">
        <v>115</v>
      </c>
      <c r="E248" s="96" t="s">
        <v>304</v>
      </c>
      <c r="F248" s="96"/>
      <c r="G248" s="97"/>
    </row>
    <row r="249" spans="1:7" ht="21.75" customHeight="1" thickBot="1">
      <c r="A249" s="98" t="s">
        <v>305</v>
      </c>
      <c r="B249" s="99" t="s">
        <v>37</v>
      </c>
      <c r="C249" s="100"/>
      <c r="D249" s="99"/>
      <c r="E249" s="101"/>
      <c r="F249" s="101"/>
      <c r="G249" s="102"/>
    </row>
    <row r="250" spans="1:7" ht="15">
      <c r="A250" s="103" t="s">
        <v>306</v>
      </c>
      <c r="B250" s="104" t="s">
        <v>307</v>
      </c>
      <c r="C250" s="105" t="s">
        <v>308</v>
      </c>
      <c r="D250" s="106" t="s">
        <v>309</v>
      </c>
      <c r="E250" s="106" t="s">
        <v>310</v>
      </c>
      <c r="F250" s="106" t="s">
        <v>311</v>
      </c>
      <c r="G250" s="107" t="s">
        <v>312</v>
      </c>
    </row>
    <row r="251" spans="1:7" ht="33.75">
      <c r="A251" s="108">
        <v>41178</v>
      </c>
      <c r="B251" s="109" t="s">
        <v>29</v>
      </c>
      <c r="C251" s="110" t="s">
        <v>333</v>
      </c>
      <c r="D251" s="111" t="s">
        <v>314</v>
      </c>
      <c r="E251" s="112">
        <v>1</v>
      </c>
      <c r="F251" s="113">
        <v>69.28</v>
      </c>
      <c r="G251" s="114">
        <v>69.28</v>
      </c>
    </row>
    <row r="252" spans="1:7" ht="33" customHeight="1">
      <c r="A252" s="115"/>
      <c r="B252" s="116"/>
      <c r="C252" s="117"/>
      <c r="D252" s="118"/>
      <c r="E252" s="119"/>
      <c r="F252" s="120"/>
      <c r="G252" s="121" t="s">
        <v>336</v>
      </c>
    </row>
    <row r="253" spans="1:7" ht="15">
      <c r="A253" s="115"/>
      <c r="B253" s="116"/>
      <c r="C253" s="117"/>
      <c r="D253" s="118"/>
      <c r="E253" s="119"/>
      <c r="F253" s="120" t="s">
        <v>336</v>
      </c>
      <c r="G253" s="121" t="s">
        <v>336</v>
      </c>
    </row>
    <row r="254" spans="1:7" ht="15">
      <c r="A254" s="115"/>
      <c r="B254" s="116"/>
      <c r="C254" s="117"/>
      <c r="D254" s="118"/>
      <c r="E254" s="119"/>
      <c r="F254" s="120" t="s">
        <v>336</v>
      </c>
      <c r="G254" s="121" t="s">
        <v>336</v>
      </c>
    </row>
    <row r="255" spans="1:7" ht="15">
      <c r="A255" s="115"/>
      <c r="B255" s="116"/>
      <c r="C255" s="117"/>
      <c r="D255" s="118"/>
      <c r="E255" s="119"/>
      <c r="F255" s="120" t="s">
        <v>336</v>
      </c>
      <c r="G255" s="121" t="s">
        <v>336</v>
      </c>
    </row>
    <row r="256" spans="1:7" ht="15.75" thickBot="1">
      <c r="A256" s="122"/>
      <c r="B256" s="123"/>
      <c r="C256" s="124" t="s">
        <v>315</v>
      </c>
      <c r="D256" s="125"/>
      <c r="E256" s="125"/>
      <c r="F256" s="125"/>
      <c r="G256" s="126">
        <v>69.28</v>
      </c>
    </row>
    <row r="257" spans="1:7" ht="15.75" thickBot="1">
      <c r="A257" s="94"/>
      <c r="B257" s="127"/>
      <c r="C257" s="128"/>
      <c r="D257" s="129"/>
      <c r="E257" s="129"/>
      <c r="F257" s="129"/>
      <c r="G257" s="130"/>
    </row>
    <row r="258" spans="1:7" ht="15">
      <c r="A258" s="103" t="s">
        <v>306</v>
      </c>
      <c r="B258" s="104" t="s">
        <v>307</v>
      </c>
      <c r="C258" s="105" t="s">
        <v>316</v>
      </c>
      <c r="D258" s="106" t="s">
        <v>309</v>
      </c>
      <c r="E258" s="106" t="s">
        <v>310</v>
      </c>
      <c r="F258" s="106" t="s">
        <v>311</v>
      </c>
      <c r="G258" s="107" t="s">
        <v>312</v>
      </c>
    </row>
    <row r="259" spans="1:7" ht="15">
      <c r="A259" s="108"/>
      <c r="B259" s="109"/>
      <c r="C259" s="110"/>
      <c r="D259" s="131"/>
      <c r="E259" s="112"/>
      <c r="F259" s="113" t="s">
        <v>336</v>
      </c>
      <c r="G259" s="114" t="s">
        <v>336</v>
      </c>
    </row>
    <row r="260" spans="1:7" ht="15">
      <c r="A260" s="115"/>
      <c r="B260" s="116"/>
      <c r="C260" s="117"/>
      <c r="D260" s="118"/>
      <c r="E260" s="119"/>
      <c r="F260" s="120" t="s">
        <v>336</v>
      </c>
      <c r="G260" s="121" t="s">
        <v>336</v>
      </c>
    </row>
    <row r="261" spans="1:7" ht="15">
      <c r="A261" s="115"/>
      <c r="B261" s="116"/>
      <c r="C261" s="117"/>
      <c r="D261" s="118"/>
      <c r="E261" s="119"/>
      <c r="F261" s="120" t="s">
        <v>336</v>
      </c>
      <c r="G261" s="121" t="s">
        <v>336</v>
      </c>
    </row>
    <row r="262" spans="1:7" ht="15">
      <c r="A262" s="115"/>
      <c r="B262" s="116"/>
      <c r="C262" s="117"/>
      <c r="D262" s="118"/>
      <c r="E262" s="119"/>
      <c r="F262" s="120" t="s">
        <v>336</v>
      </c>
      <c r="G262" s="121" t="s">
        <v>336</v>
      </c>
    </row>
    <row r="263" spans="1:7" ht="15">
      <c r="A263" s="115"/>
      <c r="B263" s="116"/>
      <c r="C263" s="117"/>
      <c r="D263" s="118"/>
      <c r="E263" s="119"/>
      <c r="F263" s="120" t="s">
        <v>336</v>
      </c>
      <c r="G263" s="121" t="s">
        <v>336</v>
      </c>
    </row>
    <row r="264" spans="1:7" ht="15.75" thickBot="1">
      <c r="A264" s="122"/>
      <c r="B264" s="123"/>
      <c r="C264" s="124" t="s">
        <v>317</v>
      </c>
      <c r="D264" s="125"/>
      <c r="E264" s="125"/>
      <c r="F264" s="125"/>
      <c r="G264" s="126"/>
    </row>
    <row r="265" spans="1:7" ht="15.75" thickBot="1">
      <c r="A265" s="94"/>
      <c r="B265" s="127"/>
      <c r="C265" s="128"/>
      <c r="D265" s="129"/>
      <c r="E265" s="129"/>
      <c r="F265" s="129"/>
      <c r="G265" s="130"/>
    </row>
    <row r="266" spans="1:7" ht="15">
      <c r="A266" s="103" t="s">
        <v>306</v>
      </c>
      <c r="B266" s="104" t="s">
        <v>307</v>
      </c>
      <c r="C266" s="105" t="s">
        <v>318</v>
      </c>
      <c r="D266" s="106" t="s">
        <v>309</v>
      </c>
      <c r="E266" s="106" t="s">
        <v>310</v>
      </c>
      <c r="F266" s="106" t="s">
        <v>311</v>
      </c>
      <c r="G266" s="107" t="s">
        <v>312</v>
      </c>
    </row>
    <row r="267" spans="1:7" ht="15">
      <c r="A267" s="108"/>
      <c r="B267" s="109"/>
      <c r="C267" s="110"/>
      <c r="D267" s="131"/>
      <c r="E267" s="112"/>
      <c r="F267" s="113" t="s">
        <v>336</v>
      </c>
      <c r="G267" s="114" t="s">
        <v>336</v>
      </c>
    </row>
    <row r="268" spans="1:7" ht="15">
      <c r="A268" s="115"/>
      <c r="B268" s="116"/>
      <c r="C268" s="117"/>
      <c r="D268" s="118"/>
      <c r="E268" s="119"/>
      <c r="F268" s="120" t="s">
        <v>336</v>
      </c>
      <c r="G268" s="121" t="s">
        <v>336</v>
      </c>
    </row>
    <row r="269" spans="1:7" ht="15">
      <c r="A269" s="115"/>
      <c r="B269" s="116"/>
      <c r="C269" s="117"/>
      <c r="D269" s="118"/>
      <c r="E269" s="119"/>
      <c r="F269" s="120" t="s">
        <v>336</v>
      </c>
      <c r="G269" s="121" t="s">
        <v>336</v>
      </c>
    </row>
    <row r="270" spans="1:7" ht="15">
      <c r="A270" s="115"/>
      <c r="B270" s="116"/>
      <c r="C270" s="117"/>
      <c r="D270" s="118"/>
      <c r="E270" s="119"/>
      <c r="F270" s="120" t="s">
        <v>336</v>
      </c>
      <c r="G270" s="121" t="s">
        <v>336</v>
      </c>
    </row>
    <row r="271" spans="1:7" ht="15">
      <c r="A271" s="115"/>
      <c r="B271" s="116"/>
      <c r="C271" s="117"/>
      <c r="D271" s="118"/>
      <c r="E271" s="119"/>
      <c r="F271" s="120" t="s">
        <v>336</v>
      </c>
      <c r="G271" s="121" t="s">
        <v>336</v>
      </c>
    </row>
    <row r="272" spans="1:7" ht="15">
      <c r="A272" s="115"/>
      <c r="B272" s="116"/>
      <c r="C272" s="117"/>
      <c r="D272" s="118"/>
      <c r="E272" s="119"/>
      <c r="F272" s="120" t="s">
        <v>336</v>
      </c>
      <c r="G272" s="121" t="s">
        <v>336</v>
      </c>
    </row>
    <row r="273" spans="1:7" ht="15">
      <c r="A273" s="115"/>
      <c r="B273" s="116"/>
      <c r="C273" s="117"/>
      <c r="D273" s="118"/>
      <c r="E273" s="119"/>
      <c r="F273" s="120" t="s">
        <v>336</v>
      </c>
      <c r="G273" s="121" t="s">
        <v>336</v>
      </c>
    </row>
    <row r="274" spans="1:7" ht="15">
      <c r="A274" s="115"/>
      <c r="B274" s="116"/>
      <c r="C274" s="117"/>
      <c r="D274" s="118"/>
      <c r="E274" s="119"/>
      <c r="F274" s="120" t="s">
        <v>336</v>
      </c>
      <c r="G274" s="121" t="s">
        <v>336</v>
      </c>
    </row>
    <row r="275" spans="1:7" ht="15">
      <c r="A275" s="115"/>
      <c r="B275" s="116"/>
      <c r="C275" s="117"/>
      <c r="D275" s="118"/>
      <c r="E275" s="119"/>
      <c r="F275" s="120" t="s">
        <v>336</v>
      </c>
      <c r="G275" s="121" t="s">
        <v>336</v>
      </c>
    </row>
    <row r="276" spans="1:7" ht="15">
      <c r="A276" s="115"/>
      <c r="B276" s="116"/>
      <c r="C276" s="117"/>
      <c r="D276" s="118"/>
      <c r="E276" s="119"/>
      <c r="F276" s="120" t="s">
        <v>336</v>
      </c>
      <c r="G276" s="121" t="s">
        <v>336</v>
      </c>
    </row>
    <row r="277" spans="1:7" ht="15.75" thickBot="1">
      <c r="A277" s="122"/>
      <c r="B277" s="123"/>
      <c r="C277" s="124" t="s">
        <v>319</v>
      </c>
      <c r="D277" s="125"/>
      <c r="E277" s="125"/>
      <c r="F277" s="125"/>
      <c r="G277" s="126"/>
    </row>
    <row r="278" spans="1:7" ht="15">
      <c r="A278" s="94"/>
      <c r="B278" s="127"/>
      <c r="C278" s="149" t="s">
        <v>334</v>
      </c>
      <c r="D278" s="129"/>
      <c r="E278" s="129"/>
      <c r="F278" s="129"/>
      <c r="G278" s="152">
        <v>69.28</v>
      </c>
    </row>
    <row r="279" spans="1:7" ht="15">
      <c r="A279" s="132"/>
      <c r="B279" s="133"/>
      <c r="C279" s="134" t="s">
        <v>335</v>
      </c>
      <c r="D279" s="135">
        <v>2.4</v>
      </c>
      <c r="E279" s="135"/>
      <c r="F279" s="135"/>
      <c r="G279" s="136">
        <v>166.27</v>
      </c>
    </row>
    <row r="280" spans="1:7" ht="15">
      <c r="A280" s="132"/>
      <c r="B280" s="133"/>
      <c r="C280" s="137" t="s">
        <v>295</v>
      </c>
      <c r="D280" s="135"/>
      <c r="E280" s="135"/>
      <c r="F280" s="138">
        <v>0.2403</v>
      </c>
      <c r="G280" s="139">
        <v>39.96</v>
      </c>
    </row>
    <row r="281" spans="1:7" ht="15.75" thickBot="1">
      <c r="A281" s="140"/>
      <c r="B281" s="141"/>
      <c r="C281" s="142" t="s">
        <v>321</v>
      </c>
      <c r="D281" s="143"/>
      <c r="E281" s="143"/>
      <c r="F281" s="143"/>
      <c r="G281" s="144">
        <v>206.23</v>
      </c>
    </row>
  </sheetData>
  <sheetProtection/>
  <mergeCells count="9">
    <mergeCell ref="B3:C3"/>
    <mergeCell ref="A1:G1"/>
    <mergeCell ref="B248:C248"/>
    <mergeCell ref="B213:C213"/>
    <mergeCell ref="B178:C178"/>
    <mergeCell ref="B143:C143"/>
    <mergeCell ref="B108:C108"/>
    <mergeCell ref="B73:C73"/>
    <mergeCell ref="B38:C38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  <rowBreaks count="1" manualBreakCount="1">
    <brk id="2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3"/>
  <sheetViews>
    <sheetView view="pageBreakPreview" zoomScaleSheetLayoutView="100" zoomScalePageLayoutView="0" workbookViewId="0" topLeftCell="A1">
      <selection activeCell="M43" sqref="M43"/>
    </sheetView>
  </sheetViews>
  <sheetFormatPr defaultColWidth="9.140625" defaultRowHeight="15"/>
  <cols>
    <col min="1" max="1" width="46.421875" style="0" bestFit="1" customWidth="1"/>
    <col min="11" max="11" width="10.28125" style="0" bestFit="1" customWidth="1"/>
    <col min="12" max="12" width="22.7109375" style="0" bestFit="1" customWidth="1"/>
  </cols>
  <sheetData>
    <row r="2" spans="1:13" ht="15">
      <c r="A2" s="490" t="s">
        <v>337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2"/>
    </row>
    <row r="3" spans="1:13" ht="15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5"/>
    </row>
    <row r="4" spans="1:13" ht="15">
      <c r="A4" s="164"/>
      <c r="B4" s="162"/>
      <c r="C4" s="162"/>
      <c r="D4" s="161"/>
      <c r="E4" s="162"/>
      <c r="F4" s="163"/>
      <c r="G4" s="163"/>
      <c r="H4" s="162"/>
      <c r="I4" s="162"/>
      <c r="J4" s="162"/>
      <c r="K4" s="162"/>
      <c r="L4" s="162"/>
      <c r="M4" s="165"/>
    </row>
    <row r="5" spans="1:13" ht="15">
      <c r="A5" s="496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 ht="15">
      <c r="A6" s="166"/>
      <c r="B6" s="167"/>
      <c r="C6" s="167"/>
      <c r="D6" s="168"/>
      <c r="E6" s="167"/>
      <c r="F6" s="169"/>
      <c r="G6" s="169"/>
      <c r="H6" s="167"/>
      <c r="I6" s="167"/>
      <c r="J6" s="170"/>
      <c r="K6" s="170"/>
      <c r="L6" s="170"/>
      <c r="M6" s="171"/>
    </row>
    <row r="7" spans="1:13" ht="15">
      <c r="A7" s="172" t="s">
        <v>338</v>
      </c>
      <c r="B7" s="173"/>
      <c r="C7" s="499"/>
      <c r="D7" s="499"/>
      <c r="E7" s="173"/>
      <c r="F7" s="174"/>
      <c r="G7" s="174"/>
      <c r="H7" s="172" t="s">
        <v>339</v>
      </c>
      <c r="I7" s="173"/>
      <c r="J7" s="175"/>
      <c r="K7" s="175"/>
      <c r="L7" s="175"/>
      <c r="M7" s="171"/>
    </row>
    <row r="8" spans="1:13" ht="15">
      <c r="A8" s="176" t="s">
        <v>340</v>
      </c>
      <c r="B8" s="177"/>
      <c r="C8" s="178">
        <v>0</v>
      </c>
      <c r="D8" s="179"/>
      <c r="E8" s="177"/>
      <c r="F8" s="180"/>
      <c r="G8" s="180"/>
      <c r="H8" s="500">
        <v>0</v>
      </c>
      <c r="I8" s="501"/>
      <c r="J8" s="502"/>
      <c r="K8" s="181" t="s">
        <v>341</v>
      </c>
      <c r="L8" s="182"/>
      <c r="M8" s="183"/>
    </row>
    <row r="9" spans="1:13" ht="15">
      <c r="A9" s="172"/>
      <c r="B9" s="173"/>
      <c r="C9" s="173"/>
      <c r="D9" s="184"/>
      <c r="E9" s="173"/>
      <c r="F9" s="174"/>
      <c r="G9" s="174"/>
      <c r="H9" s="173"/>
      <c r="I9" s="173"/>
      <c r="J9" s="185"/>
      <c r="K9" s="185"/>
      <c r="L9" s="185"/>
      <c r="M9" s="186"/>
    </row>
    <row r="10" spans="1:13" ht="15">
      <c r="A10" s="172" t="s">
        <v>342</v>
      </c>
      <c r="B10" s="173"/>
      <c r="C10" s="173"/>
      <c r="D10" s="187"/>
      <c r="E10" s="172" t="s">
        <v>343</v>
      </c>
      <c r="F10" s="223"/>
      <c r="G10" s="174"/>
      <c r="H10" s="173"/>
      <c r="I10" s="173"/>
      <c r="J10" s="173"/>
      <c r="K10" s="173"/>
      <c r="L10" s="173"/>
      <c r="M10" s="188" t="s">
        <v>344</v>
      </c>
    </row>
    <row r="11" spans="1:13" ht="25.5" customHeight="1">
      <c r="A11" s="511" t="s">
        <v>345</v>
      </c>
      <c r="B11" s="512"/>
      <c r="C11" s="512"/>
      <c r="D11" s="513"/>
      <c r="E11" s="176" t="s">
        <v>346</v>
      </c>
      <c r="F11" s="178">
        <v>0</v>
      </c>
      <c r="G11" s="189"/>
      <c r="H11" s="190"/>
      <c r="I11" s="190"/>
      <c r="J11" s="190"/>
      <c r="K11" s="190"/>
      <c r="L11" s="190"/>
      <c r="M11" s="191" t="s">
        <v>347</v>
      </c>
    </row>
    <row r="12" spans="1:13" ht="15">
      <c r="A12" s="172"/>
      <c r="B12" s="173"/>
      <c r="C12" s="173"/>
      <c r="D12" s="184"/>
      <c r="E12" s="175"/>
      <c r="F12" s="174"/>
      <c r="G12" s="174"/>
      <c r="H12" s="175"/>
      <c r="I12" s="175"/>
      <c r="J12" s="175"/>
      <c r="K12" s="175"/>
      <c r="L12" s="175"/>
      <c r="M12" s="171"/>
    </row>
    <row r="13" spans="1:13" ht="15">
      <c r="A13" s="192" t="s">
        <v>348</v>
      </c>
      <c r="B13" s="175"/>
      <c r="C13" s="175"/>
      <c r="D13" s="168"/>
      <c r="E13" s="172" t="s">
        <v>349</v>
      </c>
      <c r="F13" s="174"/>
      <c r="G13" s="174"/>
      <c r="H13" s="172" t="s">
        <v>350</v>
      </c>
      <c r="I13" s="172"/>
      <c r="J13" s="172"/>
      <c r="K13" s="173"/>
      <c r="L13" s="172" t="s">
        <v>351</v>
      </c>
      <c r="M13" s="171"/>
    </row>
    <row r="14" spans="1:13" ht="15">
      <c r="A14" s="176" t="s">
        <v>340</v>
      </c>
      <c r="B14" s="177"/>
      <c r="C14" s="158">
        <v>0</v>
      </c>
      <c r="D14" s="193"/>
      <c r="E14" s="503">
        <v>0</v>
      </c>
      <c r="F14" s="504"/>
      <c r="G14" s="505"/>
      <c r="H14" s="506" t="s">
        <v>352</v>
      </c>
      <c r="I14" s="507"/>
      <c r="J14" s="507"/>
      <c r="K14" s="508"/>
      <c r="L14" s="509">
        <v>0</v>
      </c>
      <c r="M14" s="510"/>
    </row>
    <row r="15" spans="1:13" ht="1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6"/>
    </row>
    <row r="16" spans="1:13" ht="38.25">
      <c r="A16" s="197"/>
      <c r="B16" s="198" t="s">
        <v>1</v>
      </c>
      <c r="C16" s="198" t="s">
        <v>2</v>
      </c>
      <c r="D16" s="198" t="s">
        <v>353</v>
      </c>
      <c r="E16" s="199" t="s">
        <v>354</v>
      </c>
      <c r="F16" s="198" t="s">
        <v>355</v>
      </c>
      <c r="G16" s="198" t="s">
        <v>356</v>
      </c>
      <c r="H16" s="200" t="s">
        <v>357</v>
      </c>
      <c r="I16" s="198" t="s">
        <v>358</v>
      </c>
      <c r="J16" s="200" t="s">
        <v>359</v>
      </c>
      <c r="K16" s="200" t="s">
        <v>360</v>
      </c>
      <c r="L16" s="200" t="s">
        <v>361</v>
      </c>
      <c r="M16" s="201"/>
    </row>
    <row r="17" spans="1:13" ht="15">
      <c r="A17" s="194"/>
      <c r="B17" s="202">
        <v>2708</v>
      </c>
      <c r="C17" s="202" t="s">
        <v>212</v>
      </c>
      <c r="D17" s="227" t="s">
        <v>362</v>
      </c>
      <c r="E17" s="203">
        <v>220</v>
      </c>
      <c r="F17" s="204">
        <v>1</v>
      </c>
      <c r="G17" s="204">
        <v>6</v>
      </c>
      <c r="H17" s="155">
        <v>1320</v>
      </c>
      <c r="I17" s="205">
        <v>124.02</v>
      </c>
      <c r="J17" s="206">
        <v>98.82592039339396</v>
      </c>
      <c r="K17" s="207">
        <v>21741.7</v>
      </c>
      <c r="L17" s="207">
        <v>130450.2</v>
      </c>
      <c r="M17" s="208"/>
    </row>
    <row r="18" spans="1:13" ht="15">
      <c r="A18" s="194"/>
      <c r="B18" s="202">
        <v>532</v>
      </c>
      <c r="C18" s="202" t="s">
        <v>212</v>
      </c>
      <c r="D18" s="227" t="s">
        <v>363</v>
      </c>
      <c r="E18" s="203">
        <v>220</v>
      </c>
      <c r="F18" s="204"/>
      <c r="G18" s="204">
        <v>6</v>
      </c>
      <c r="H18" s="155">
        <v>24.2</v>
      </c>
      <c r="I18" s="205">
        <v>24.2</v>
      </c>
      <c r="J18" s="206">
        <v>19.283883837446655</v>
      </c>
      <c r="K18" s="207">
        <v>0</v>
      </c>
      <c r="L18" s="207">
        <v>0</v>
      </c>
      <c r="M18" s="208"/>
    </row>
    <row r="19" spans="1:13" ht="15">
      <c r="A19" s="194"/>
      <c r="B19" s="202">
        <v>4083</v>
      </c>
      <c r="C19" s="202" t="s">
        <v>212</v>
      </c>
      <c r="D19" s="227" t="s">
        <v>364</v>
      </c>
      <c r="E19" s="203">
        <v>220</v>
      </c>
      <c r="F19" s="204">
        <v>1</v>
      </c>
      <c r="G19" s="204">
        <v>6</v>
      </c>
      <c r="H19" s="155">
        <v>1320</v>
      </c>
      <c r="I19" s="207">
        <v>28.99</v>
      </c>
      <c r="J19" s="206">
        <v>23.100817869734644</v>
      </c>
      <c r="K19" s="207">
        <v>5082.18</v>
      </c>
      <c r="L19" s="207">
        <v>30493.08</v>
      </c>
      <c r="M19" s="208"/>
    </row>
    <row r="20" spans="1:13" ht="15">
      <c r="A20" s="194"/>
      <c r="B20" s="202">
        <v>4083</v>
      </c>
      <c r="C20" s="202" t="s">
        <v>212</v>
      </c>
      <c r="D20" s="227" t="s">
        <v>365</v>
      </c>
      <c r="E20" s="203">
        <v>220</v>
      </c>
      <c r="F20" s="204">
        <v>1</v>
      </c>
      <c r="G20" s="204">
        <v>6</v>
      </c>
      <c r="H20" s="155">
        <v>1320</v>
      </c>
      <c r="I20" s="207">
        <v>28.99</v>
      </c>
      <c r="J20" s="206">
        <v>49.796122999999994</v>
      </c>
      <c r="K20" s="207">
        <v>10955.15</v>
      </c>
      <c r="L20" s="207">
        <v>65730.9</v>
      </c>
      <c r="M20" s="208"/>
    </row>
    <row r="21" spans="1:13" ht="15">
      <c r="A21" s="194"/>
      <c r="B21" s="202">
        <v>2350</v>
      </c>
      <c r="C21" s="202" t="s">
        <v>212</v>
      </c>
      <c r="D21" s="227" t="s">
        <v>366</v>
      </c>
      <c r="E21" s="203">
        <v>220</v>
      </c>
      <c r="F21" s="198">
        <v>1</v>
      </c>
      <c r="G21" s="204">
        <v>6</v>
      </c>
      <c r="H21" s="155">
        <v>1320</v>
      </c>
      <c r="I21" s="205">
        <v>13.31</v>
      </c>
      <c r="J21" s="206">
        <v>10.60613611059566</v>
      </c>
      <c r="K21" s="207">
        <v>2333.35</v>
      </c>
      <c r="L21" s="207">
        <v>14000.1</v>
      </c>
      <c r="M21" s="208"/>
    </row>
    <row r="22" spans="1:13" ht="15">
      <c r="A22" s="194"/>
      <c r="B22" s="202">
        <v>532</v>
      </c>
      <c r="C22" s="202" t="s">
        <v>212</v>
      </c>
      <c r="D22" s="227" t="s">
        <v>367</v>
      </c>
      <c r="E22" s="203">
        <v>220</v>
      </c>
      <c r="F22" s="204"/>
      <c r="G22" s="204">
        <v>6</v>
      </c>
      <c r="H22" s="155">
        <v>0</v>
      </c>
      <c r="I22" s="205">
        <v>24.2</v>
      </c>
      <c r="J22" s="206">
        <v>19.283883837446655</v>
      </c>
      <c r="K22" s="207">
        <v>0</v>
      </c>
      <c r="L22" s="207">
        <v>0</v>
      </c>
      <c r="M22" s="208"/>
    </row>
    <row r="23" spans="1:13" ht="15">
      <c r="A23" s="194"/>
      <c r="B23" s="202">
        <v>7153</v>
      </c>
      <c r="C23" s="202" t="s">
        <v>212</v>
      </c>
      <c r="D23" s="227" t="s">
        <v>368</v>
      </c>
      <c r="E23" s="203">
        <v>220</v>
      </c>
      <c r="F23" s="204">
        <v>1</v>
      </c>
      <c r="G23" s="204">
        <v>6</v>
      </c>
      <c r="H23" s="155">
        <v>1320</v>
      </c>
      <c r="I23" s="205">
        <v>24.34</v>
      </c>
      <c r="J23" s="206">
        <v>19.395443496010394</v>
      </c>
      <c r="K23" s="207">
        <v>4267</v>
      </c>
      <c r="L23" s="207">
        <v>25602</v>
      </c>
      <c r="M23" s="208"/>
    </row>
    <row r="24" spans="1:13" ht="15">
      <c r="A24" s="194"/>
      <c r="B24" s="202">
        <v>245</v>
      </c>
      <c r="C24" s="202" t="s">
        <v>212</v>
      </c>
      <c r="D24" s="227" t="s">
        <v>369</v>
      </c>
      <c r="E24" s="203">
        <v>220</v>
      </c>
      <c r="F24" s="204">
        <v>3</v>
      </c>
      <c r="G24" s="204">
        <v>6</v>
      </c>
      <c r="H24" s="155">
        <v>3960</v>
      </c>
      <c r="I24" s="205">
        <v>11.4</v>
      </c>
      <c r="J24" s="206">
        <v>9.084143625904622</v>
      </c>
      <c r="K24" s="207">
        <v>5995.53</v>
      </c>
      <c r="L24" s="207">
        <v>35973.18</v>
      </c>
      <c r="M24" s="208"/>
    </row>
    <row r="25" spans="1:13" ht="15">
      <c r="A25" s="194"/>
      <c r="B25" s="202">
        <v>7592</v>
      </c>
      <c r="C25" s="202" t="s">
        <v>212</v>
      </c>
      <c r="D25" s="227" t="s">
        <v>370</v>
      </c>
      <c r="E25" s="203">
        <v>220</v>
      </c>
      <c r="F25" s="204">
        <v>1</v>
      </c>
      <c r="G25" s="204">
        <v>6</v>
      </c>
      <c r="H25" s="155">
        <v>1320</v>
      </c>
      <c r="I25" s="205">
        <v>22.66</v>
      </c>
      <c r="J25" s="206">
        <v>18.0567275932455</v>
      </c>
      <c r="K25" s="207">
        <v>3972.48</v>
      </c>
      <c r="L25" s="207">
        <v>23834.88</v>
      </c>
      <c r="M25" s="208"/>
    </row>
    <row r="26" spans="1:13" ht="15">
      <c r="A26" s="194"/>
      <c r="B26" s="202">
        <v>244</v>
      </c>
      <c r="C26" s="202" t="s">
        <v>212</v>
      </c>
      <c r="D26" s="227" t="s">
        <v>371</v>
      </c>
      <c r="E26" s="203">
        <v>220</v>
      </c>
      <c r="F26" s="204">
        <v>2</v>
      </c>
      <c r="G26" s="204">
        <v>6</v>
      </c>
      <c r="H26" s="155">
        <v>2640</v>
      </c>
      <c r="I26" s="205">
        <v>17.02</v>
      </c>
      <c r="J26" s="206">
        <v>13.562467062534795</v>
      </c>
      <c r="K26" s="207">
        <v>5967.49</v>
      </c>
      <c r="L26" s="207">
        <v>35804.94</v>
      </c>
      <c r="M26" s="208"/>
    </row>
    <row r="27" spans="1:13" ht="15">
      <c r="A27" s="194"/>
      <c r="B27" s="202">
        <v>7595</v>
      </c>
      <c r="C27" s="202" t="s">
        <v>212</v>
      </c>
      <c r="D27" s="227" t="s">
        <v>372</v>
      </c>
      <c r="E27" s="203">
        <v>220</v>
      </c>
      <c r="F27" s="204">
        <v>1</v>
      </c>
      <c r="G27" s="204">
        <v>6</v>
      </c>
      <c r="H27" s="155">
        <v>1320</v>
      </c>
      <c r="I27" s="205">
        <v>18.4</v>
      </c>
      <c r="J27" s="206">
        <v>14.662126554091671</v>
      </c>
      <c r="K27" s="207">
        <v>3225.67</v>
      </c>
      <c r="L27" s="207">
        <v>19354.02</v>
      </c>
      <c r="M27" s="208"/>
    </row>
    <row r="28" spans="1:13" ht="15">
      <c r="A28" s="194"/>
      <c r="B28" s="202">
        <v>4095</v>
      </c>
      <c r="C28" s="202" t="s">
        <v>212</v>
      </c>
      <c r="D28" s="227" t="s">
        <v>373</v>
      </c>
      <c r="E28" s="203">
        <v>220</v>
      </c>
      <c r="F28" s="204">
        <v>1</v>
      </c>
      <c r="G28" s="204">
        <v>6</v>
      </c>
      <c r="H28" s="155">
        <v>1320</v>
      </c>
      <c r="I28" s="205">
        <v>11.59</v>
      </c>
      <c r="J28" s="206">
        <v>9.235546019669698</v>
      </c>
      <c r="K28" s="207">
        <v>2031.82</v>
      </c>
      <c r="L28" s="207">
        <v>12190.92</v>
      </c>
      <c r="M28" s="208"/>
    </row>
    <row r="29" spans="1:13" ht="15">
      <c r="A29" s="194"/>
      <c r="B29" s="202">
        <v>6122</v>
      </c>
      <c r="C29" s="202" t="s">
        <v>212</v>
      </c>
      <c r="D29" s="227" t="s">
        <v>374</v>
      </c>
      <c r="E29" s="203">
        <v>220</v>
      </c>
      <c r="F29" s="204">
        <v>2</v>
      </c>
      <c r="G29" s="204">
        <v>6</v>
      </c>
      <c r="H29" s="155">
        <v>2640</v>
      </c>
      <c r="I29" s="205">
        <v>16.83</v>
      </c>
      <c r="J29" s="206">
        <v>13.411064668769717</v>
      </c>
      <c r="K29" s="207">
        <v>5900.87</v>
      </c>
      <c r="L29" s="207">
        <v>35405.22</v>
      </c>
      <c r="M29" s="208"/>
    </row>
    <row r="30" spans="1:13" ht="15">
      <c r="A30" s="194"/>
      <c r="B30" s="202">
        <v>253</v>
      </c>
      <c r="C30" s="202" t="s">
        <v>212</v>
      </c>
      <c r="D30" s="227" t="s">
        <v>375</v>
      </c>
      <c r="E30" s="203">
        <v>220</v>
      </c>
      <c r="F30" s="204">
        <v>1</v>
      </c>
      <c r="G30" s="204">
        <v>6</v>
      </c>
      <c r="H30" s="155">
        <v>1320</v>
      </c>
      <c r="I30" s="205">
        <v>17.81</v>
      </c>
      <c r="J30" s="206">
        <v>14.191982278715903</v>
      </c>
      <c r="K30" s="207">
        <v>3122.24</v>
      </c>
      <c r="L30" s="207">
        <v>18733.44</v>
      </c>
      <c r="M30" s="208"/>
    </row>
    <row r="31" spans="1:13" ht="15">
      <c r="A31" s="194"/>
      <c r="B31" s="202">
        <v>10508</v>
      </c>
      <c r="C31" s="202" t="s">
        <v>212</v>
      </c>
      <c r="D31" s="227" t="s">
        <v>376</v>
      </c>
      <c r="E31" s="203">
        <v>220</v>
      </c>
      <c r="F31" s="204">
        <v>6</v>
      </c>
      <c r="G31" s="204">
        <v>6</v>
      </c>
      <c r="H31" s="155">
        <v>7920</v>
      </c>
      <c r="I31" s="205">
        <v>14.38</v>
      </c>
      <c r="J31" s="206">
        <v>11.45877064390425</v>
      </c>
      <c r="K31" s="207">
        <v>15125.58</v>
      </c>
      <c r="L31" s="207">
        <v>90753.48</v>
      </c>
      <c r="M31" s="208"/>
    </row>
    <row r="32" spans="1:13" ht="15">
      <c r="A32" s="194"/>
      <c r="B32" s="195"/>
      <c r="C32" s="195"/>
      <c r="D32" s="195"/>
      <c r="E32" s="195"/>
      <c r="F32" s="195"/>
      <c r="G32" s="195"/>
      <c r="H32" s="195"/>
      <c r="I32" s="486" t="s">
        <v>377</v>
      </c>
      <c r="J32" s="487"/>
      <c r="K32" s="209">
        <v>89721.06</v>
      </c>
      <c r="L32" s="209">
        <v>538326.36</v>
      </c>
      <c r="M32" s="208"/>
    </row>
    <row r="33" spans="1:13" ht="15">
      <c r="A33" s="194"/>
      <c r="B33" s="195"/>
      <c r="C33" s="210"/>
      <c r="D33" s="210"/>
      <c r="E33" s="210"/>
      <c r="F33" s="210"/>
      <c r="G33" s="195"/>
      <c r="H33" s="195"/>
      <c r="I33" s="195"/>
      <c r="J33" s="195"/>
      <c r="K33" s="195"/>
      <c r="L33" s="195"/>
      <c r="M33" s="196"/>
    </row>
    <row r="34" spans="1:13" ht="15">
      <c r="A34" s="194"/>
      <c r="B34" s="195"/>
      <c r="C34" s="488" t="s">
        <v>378</v>
      </c>
      <c r="D34" s="489"/>
      <c r="E34" s="156">
        <v>1.1556</v>
      </c>
      <c r="F34" s="157"/>
      <c r="G34" s="212"/>
      <c r="H34" s="220"/>
      <c r="I34" s="220"/>
      <c r="J34" s="220"/>
      <c r="K34" s="220"/>
      <c r="L34" s="221"/>
      <c r="M34" s="196"/>
    </row>
    <row r="35" spans="1:13" ht="15">
      <c r="A35" s="194"/>
      <c r="B35" s="195"/>
      <c r="C35" s="488"/>
      <c r="D35" s="489"/>
      <c r="E35" s="156"/>
      <c r="F35" s="195"/>
      <c r="G35" s="222"/>
      <c r="H35" s="213"/>
      <c r="I35" s="213"/>
      <c r="J35" s="213"/>
      <c r="K35" s="213"/>
      <c r="L35" s="196"/>
      <c r="M35" s="196"/>
    </row>
    <row r="36" spans="1:13" ht="15">
      <c r="A36" s="194"/>
      <c r="B36" s="195"/>
      <c r="C36" s="488" t="s">
        <v>379</v>
      </c>
      <c r="D36" s="489"/>
      <c r="E36" s="156">
        <v>0.7177</v>
      </c>
      <c r="F36" s="157"/>
      <c r="G36" s="194"/>
      <c r="H36" s="195"/>
      <c r="I36" s="195"/>
      <c r="J36" s="195"/>
      <c r="K36" s="195"/>
      <c r="L36" s="196"/>
      <c r="M36" s="196"/>
    </row>
    <row r="37" spans="1:13" ht="15">
      <c r="A37" s="194"/>
      <c r="B37" s="195"/>
      <c r="C37" s="488" t="s">
        <v>295</v>
      </c>
      <c r="D37" s="489"/>
      <c r="E37" s="156">
        <v>0.28104518342857143</v>
      </c>
      <c r="F37" s="157"/>
      <c r="G37" s="214" t="s">
        <v>380</v>
      </c>
      <c r="H37" s="211"/>
      <c r="I37" s="211"/>
      <c r="J37" s="211"/>
      <c r="K37" s="215"/>
      <c r="L37" s="215"/>
      <c r="M37" s="196"/>
    </row>
    <row r="38" spans="1:13" ht="18">
      <c r="A38" s="194"/>
      <c r="B38" s="195"/>
      <c r="C38" s="216"/>
      <c r="D38" s="195"/>
      <c r="E38" s="195"/>
      <c r="F38" s="195"/>
      <c r="G38" s="213"/>
      <c r="H38" s="213"/>
      <c r="I38" s="213"/>
      <c r="J38" s="213"/>
      <c r="K38" s="213"/>
      <c r="L38" s="195"/>
      <c r="M38" s="196"/>
    </row>
    <row r="39" spans="1:13" ht="15">
      <c r="A39" s="224" t="s">
        <v>381</v>
      </c>
      <c r="B39" s="213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</row>
    <row r="40" spans="1:13" ht="15">
      <c r="A40" s="224" t="s">
        <v>387</v>
      </c>
      <c r="B40" s="514"/>
      <c r="C40" s="514"/>
      <c r="D40" s="195"/>
      <c r="E40" s="195"/>
      <c r="F40" s="195"/>
      <c r="G40" s="195"/>
      <c r="H40" s="195"/>
      <c r="I40" s="195"/>
      <c r="J40" s="195"/>
      <c r="K40" s="195"/>
      <c r="L40" s="195"/>
      <c r="M40" s="196"/>
    </row>
    <row r="41" spans="1:13" ht="15">
      <c r="A41" s="225"/>
      <c r="B41" s="515"/>
      <c r="C41" s="515"/>
      <c r="D41" s="195"/>
      <c r="E41" s="211"/>
      <c r="F41" s="211"/>
      <c r="G41" s="211"/>
      <c r="H41" s="211"/>
      <c r="I41" s="195"/>
      <c r="J41" s="195"/>
      <c r="K41" s="195"/>
      <c r="L41" s="195"/>
      <c r="M41" s="196"/>
    </row>
    <row r="42" spans="1:13" ht="15">
      <c r="A42" s="225"/>
      <c r="B42" s="226"/>
      <c r="C42" s="226"/>
      <c r="D42" s="154" t="s">
        <v>383</v>
      </c>
      <c r="E42" s="217" t="s">
        <v>384</v>
      </c>
      <c r="F42" s="218"/>
      <c r="G42" s="218"/>
      <c r="H42" s="218"/>
      <c r="I42" s="195"/>
      <c r="J42" s="195"/>
      <c r="K42" s="195"/>
      <c r="L42" s="195"/>
      <c r="M42" s="196"/>
    </row>
    <row r="43" spans="1:13" ht="15">
      <c r="A43" s="214"/>
      <c r="B43" s="211"/>
      <c r="C43" s="211"/>
      <c r="D43" s="159" t="s">
        <v>385</v>
      </c>
      <c r="E43" s="160" t="s">
        <v>386</v>
      </c>
      <c r="F43" s="219"/>
      <c r="G43" s="219"/>
      <c r="H43" s="219"/>
      <c r="I43" s="211"/>
      <c r="J43" s="211"/>
      <c r="K43" s="211"/>
      <c r="L43" s="211"/>
      <c r="M43" s="215"/>
    </row>
  </sheetData>
  <sheetProtection/>
  <mergeCells count="15">
    <mergeCell ref="C35:D35"/>
    <mergeCell ref="C36:D36"/>
    <mergeCell ref="C37:D37"/>
    <mergeCell ref="A11:D11"/>
    <mergeCell ref="B40:C40"/>
    <mergeCell ref="B41:C41"/>
    <mergeCell ref="I32:J32"/>
    <mergeCell ref="C34:D34"/>
    <mergeCell ref="A2:M3"/>
    <mergeCell ref="A5:M5"/>
    <mergeCell ref="C7:D7"/>
    <mergeCell ref="H8:J8"/>
    <mergeCell ref="E14:G14"/>
    <mergeCell ref="H14:K14"/>
    <mergeCell ref="L14:M14"/>
  </mergeCells>
  <printOptions/>
  <pageMargins left="0.511811024" right="0.511811024" top="0.787401575" bottom="0.787401575" header="0.31496062" footer="0.3149606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3.421875" style="0" customWidth="1"/>
    <col min="2" max="2" width="17.421875" style="0" bestFit="1" customWidth="1"/>
    <col min="3" max="3" width="53.00390625" style="0" bestFit="1" customWidth="1"/>
    <col min="4" max="4" width="19.28125" style="0" bestFit="1" customWidth="1"/>
    <col min="5" max="5" width="22.140625" style="0" bestFit="1" customWidth="1"/>
    <col min="6" max="6" width="8.140625" style="0" bestFit="1" customWidth="1"/>
    <col min="7" max="7" width="11.57421875" style="0" bestFit="1" customWidth="1"/>
  </cols>
  <sheetData>
    <row r="2" spans="1:7" ht="15">
      <c r="A2" s="516" t="s">
        <v>388</v>
      </c>
      <c r="B2" s="517"/>
      <c r="C2" s="517"/>
      <c r="D2" s="517"/>
      <c r="E2" s="517"/>
      <c r="F2" s="517"/>
      <c r="G2" s="518"/>
    </row>
    <row r="3" spans="1:7" ht="15">
      <c r="A3" s="243" t="s">
        <v>1</v>
      </c>
      <c r="B3" s="243" t="s">
        <v>2</v>
      </c>
      <c r="C3" s="243" t="s">
        <v>269</v>
      </c>
      <c r="D3" s="243" t="s">
        <v>389</v>
      </c>
      <c r="E3" s="243" t="s">
        <v>390</v>
      </c>
      <c r="F3" s="243" t="s">
        <v>391</v>
      </c>
      <c r="G3" s="243" t="s">
        <v>284</v>
      </c>
    </row>
    <row r="4" spans="1:7" ht="15">
      <c r="A4" s="228">
        <v>43333</v>
      </c>
      <c r="B4" s="228" t="s">
        <v>29</v>
      </c>
      <c r="C4" s="229" t="s">
        <v>392</v>
      </c>
      <c r="D4" s="230" t="s">
        <v>31</v>
      </c>
      <c r="E4" s="231">
        <v>10000</v>
      </c>
      <c r="F4" s="232">
        <v>0.27</v>
      </c>
      <c r="G4" s="233">
        <v>2700</v>
      </c>
    </row>
    <row r="5" spans="1:7" ht="15">
      <c r="A5" s="228">
        <v>41081</v>
      </c>
      <c r="B5" s="228" t="s">
        <v>29</v>
      </c>
      <c r="C5" s="229" t="s">
        <v>393</v>
      </c>
      <c r="D5" s="230" t="s">
        <v>31</v>
      </c>
      <c r="E5" s="231">
        <v>10000</v>
      </c>
      <c r="F5" s="234">
        <v>0.96</v>
      </c>
      <c r="G5" s="233">
        <v>9600</v>
      </c>
    </row>
    <row r="6" spans="1:7" ht="15">
      <c r="A6" s="228" t="s">
        <v>394</v>
      </c>
      <c r="B6" s="228" t="s">
        <v>212</v>
      </c>
      <c r="C6" s="229" t="s">
        <v>395</v>
      </c>
      <c r="D6" s="230" t="s">
        <v>31</v>
      </c>
      <c r="E6" s="231">
        <v>20</v>
      </c>
      <c r="F6" s="232">
        <v>315.53</v>
      </c>
      <c r="G6" s="233">
        <v>6310.6</v>
      </c>
    </row>
    <row r="7" spans="1:7" ht="15">
      <c r="A7" s="228" t="s">
        <v>396</v>
      </c>
      <c r="B7" s="228" t="s">
        <v>212</v>
      </c>
      <c r="C7" s="229" t="s">
        <v>397</v>
      </c>
      <c r="D7" s="230" t="s">
        <v>398</v>
      </c>
      <c r="E7" s="231">
        <v>6</v>
      </c>
      <c r="F7" s="234">
        <v>498.45</v>
      </c>
      <c r="G7" s="233">
        <v>2990.69</v>
      </c>
    </row>
    <row r="8" spans="1:7" ht="15">
      <c r="A8" s="228" t="s">
        <v>399</v>
      </c>
      <c r="B8" s="228" t="s">
        <v>212</v>
      </c>
      <c r="C8" s="229" t="s">
        <v>400</v>
      </c>
      <c r="D8" s="230" t="s">
        <v>398</v>
      </c>
      <c r="E8" s="231">
        <v>6</v>
      </c>
      <c r="F8" s="232">
        <v>353.51</v>
      </c>
      <c r="G8" s="233">
        <v>2121.06</v>
      </c>
    </row>
    <row r="9" spans="1:7" ht="15">
      <c r="A9" s="228" t="s">
        <v>399</v>
      </c>
      <c r="B9" s="228" t="s">
        <v>212</v>
      </c>
      <c r="C9" s="229" t="s">
        <v>401</v>
      </c>
      <c r="D9" s="230" t="s">
        <v>398</v>
      </c>
      <c r="E9" s="231">
        <v>6</v>
      </c>
      <c r="F9" s="232">
        <v>353.51</v>
      </c>
      <c r="G9" s="233">
        <v>2121.06</v>
      </c>
    </row>
    <row r="10" spans="1:7" ht="15">
      <c r="A10" s="228" t="s">
        <v>399</v>
      </c>
      <c r="B10" s="228" t="s">
        <v>212</v>
      </c>
      <c r="C10" s="229" t="s">
        <v>402</v>
      </c>
      <c r="D10" s="230" t="s">
        <v>398</v>
      </c>
      <c r="E10" s="231">
        <v>6</v>
      </c>
      <c r="F10" s="232">
        <v>353.51</v>
      </c>
      <c r="G10" s="233">
        <v>2121.06</v>
      </c>
    </row>
    <row r="11" spans="1:7" ht="15">
      <c r="A11" s="228" t="s">
        <v>399</v>
      </c>
      <c r="B11" s="228" t="s">
        <v>212</v>
      </c>
      <c r="C11" s="229" t="s">
        <v>403</v>
      </c>
      <c r="D11" s="230" t="s">
        <v>398</v>
      </c>
      <c r="E11" s="231">
        <v>6</v>
      </c>
      <c r="F11" s="232">
        <v>353.51</v>
      </c>
      <c r="G11" s="233">
        <v>2121.06</v>
      </c>
    </row>
    <row r="12" spans="1:7" ht="15">
      <c r="A12" s="228" t="s">
        <v>399</v>
      </c>
      <c r="B12" s="228" t="s">
        <v>212</v>
      </c>
      <c r="C12" s="229" t="s">
        <v>404</v>
      </c>
      <c r="D12" s="230" t="s">
        <v>398</v>
      </c>
      <c r="E12" s="231">
        <v>18</v>
      </c>
      <c r="F12" s="232">
        <v>353.51</v>
      </c>
      <c r="G12" s="233">
        <v>6363.18</v>
      </c>
    </row>
    <row r="13" spans="1:7" ht="15">
      <c r="A13" s="228" t="s">
        <v>405</v>
      </c>
      <c r="B13" s="228" t="s">
        <v>212</v>
      </c>
      <c r="C13" s="229" t="s">
        <v>406</v>
      </c>
      <c r="D13" s="230" t="s">
        <v>398</v>
      </c>
      <c r="E13" s="231">
        <v>18</v>
      </c>
      <c r="F13" s="232">
        <v>635.41</v>
      </c>
      <c r="G13" s="233">
        <v>11437.38</v>
      </c>
    </row>
    <row r="14" spans="1:7" ht="15">
      <c r="A14" s="228" t="s">
        <v>407</v>
      </c>
      <c r="B14" s="228" t="s">
        <v>212</v>
      </c>
      <c r="C14" s="229" t="s">
        <v>408</v>
      </c>
      <c r="D14" s="230" t="s">
        <v>31</v>
      </c>
      <c r="E14" s="231">
        <v>200</v>
      </c>
      <c r="F14" s="234">
        <v>201.5</v>
      </c>
      <c r="G14" s="233">
        <v>40300.14</v>
      </c>
    </row>
    <row r="15" spans="1:7" ht="15">
      <c r="A15" s="254" t="s">
        <v>409</v>
      </c>
      <c r="B15" s="254" t="s">
        <v>410</v>
      </c>
      <c r="C15" s="229" t="s">
        <v>411</v>
      </c>
      <c r="D15" s="230" t="s">
        <v>398</v>
      </c>
      <c r="E15" s="231">
        <v>18</v>
      </c>
      <c r="F15" s="234">
        <v>515</v>
      </c>
      <c r="G15" s="233">
        <v>9270</v>
      </c>
    </row>
    <row r="16" spans="1:7" ht="15">
      <c r="A16" s="235">
        <v>11883</v>
      </c>
      <c r="B16" s="236" t="s">
        <v>212</v>
      </c>
      <c r="C16" s="259" t="s">
        <v>412</v>
      </c>
      <c r="D16" s="235" t="s">
        <v>413</v>
      </c>
      <c r="E16" s="238">
        <v>1</v>
      </c>
      <c r="F16" s="239">
        <v>7805.16</v>
      </c>
      <c r="G16" s="240"/>
    </row>
    <row r="17" spans="1:7" ht="15">
      <c r="A17" s="256"/>
      <c r="B17" s="256"/>
      <c r="C17" s="255"/>
      <c r="D17" s="230"/>
      <c r="E17" s="231"/>
      <c r="F17" s="232"/>
      <c r="G17" s="233"/>
    </row>
    <row r="18" spans="1:7" ht="15">
      <c r="A18" s="256" t="s">
        <v>414</v>
      </c>
      <c r="B18" s="256" t="s">
        <v>212</v>
      </c>
      <c r="C18" s="255" t="s">
        <v>415</v>
      </c>
      <c r="D18" s="230" t="s">
        <v>413</v>
      </c>
      <c r="E18" s="231">
        <v>1</v>
      </c>
      <c r="F18" s="232">
        <v>47.08</v>
      </c>
      <c r="G18" s="233">
        <v>47.08</v>
      </c>
    </row>
    <row r="19" spans="1:7" ht="45">
      <c r="A19" s="235" t="s">
        <v>416</v>
      </c>
      <c r="B19" s="235" t="s">
        <v>212</v>
      </c>
      <c r="C19" s="237" t="s">
        <v>417</v>
      </c>
      <c r="D19" s="235" t="s">
        <v>413</v>
      </c>
      <c r="E19" s="238">
        <v>1</v>
      </c>
      <c r="F19" s="239">
        <v>1218.9</v>
      </c>
      <c r="G19" s="240">
        <v>1218.9</v>
      </c>
    </row>
    <row r="20" spans="1:7" ht="15">
      <c r="A20" s="254" t="s">
        <v>418</v>
      </c>
      <c r="B20" s="255" t="s">
        <v>222</v>
      </c>
      <c r="C20" s="255" t="s">
        <v>419</v>
      </c>
      <c r="D20" s="254" t="s">
        <v>37</v>
      </c>
      <c r="E20" s="231">
        <v>50</v>
      </c>
      <c r="F20" s="232">
        <v>88.36</v>
      </c>
      <c r="G20" s="233">
        <v>4418</v>
      </c>
    </row>
    <row r="21" spans="1:7" ht="15">
      <c r="A21" s="264" t="s">
        <v>268</v>
      </c>
      <c r="B21" s="265"/>
      <c r="C21" s="265"/>
      <c r="D21" s="265"/>
      <c r="E21" s="265"/>
      <c r="F21" s="266"/>
      <c r="G21" s="241">
        <v>103140.21</v>
      </c>
    </row>
    <row r="22" spans="1:7" ht="15">
      <c r="A22" s="244"/>
      <c r="B22" s="242"/>
      <c r="C22" s="242"/>
      <c r="D22" s="242"/>
      <c r="E22" s="242"/>
      <c r="F22" s="242"/>
      <c r="G22" s="245"/>
    </row>
    <row r="23" spans="1:7" ht="15">
      <c r="A23" s="253" t="s">
        <v>420</v>
      </c>
      <c r="B23" s="247"/>
      <c r="C23" s="247"/>
      <c r="D23" s="247"/>
      <c r="E23" s="247"/>
      <c r="F23" s="247"/>
      <c r="G23" s="248"/>
    </row>
    <row r="24" spans="1:7" ht="15">
      <c r="A24" s="251"/>
      <c r="B24" s="247"/>
      <c r="C24" s="252"/>
      <c r="D24" s="247"/>
      <c r="E24" s="247"/>
      <c r="F24" s="247"/>
      <c r="G24" s="248"/>
    </row>
    <row r="25" spans="1:7" ht="15">
      <c r="A25" s="246"/>
      <c r="B25" s="247"/>
      <c r="C25" s="247"/>
      <c r="D25" s="247"/>
      <c r="E25" s="247"/>
      <c r="F25" s="247"/>
      <c r="G25" s="248"/>
    </row>
    <row r="26" spans="1:7" ht="15">
      <c r="A26" s="251" t="s">
        <v>421</v>
      </c>
      <c r="B26" s="257" t="s">
        <v>382</v>
      </c>
      <c r="C26" s="247"/>
      <c r="D26" s="154" t="s">
        <v>383</v>
      </c>
      <c r="E26" s="260" t="s">
        <v>384</v>
      </c>
      <c r="F26" s="260"/>
      <c r="G26" s="261"/>
    </row>
    <row r="27" spans="1:7" ht="15">
      <c r="A27" s="249"/>
      <c r="B27" s="258" t="s">
        <v>422</v>
      </c>
      <c r="C27" s="250"/>
      <c r="D27" s="159" t="s">
        <v>385</v>
      </c>
      <c r="E27" s="262" t="s">
        <v>386</v>
      </c>
      <c r="F27" s="262"/>
      <c r="G27" s="263"/>
    </row>
  </sheetData>
  <sheetProtection/>
  <mergeCells count="1"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J28" sqref="J28"/>
    </sheetView>
  </sheetViews>
  <sheetFormatPr defaultColWidth="9.140625" defaultRowHeight="15"/>
  <cols>
    <col min="1" max="1" width="14.00390625" style="0" customWidth="1"/>
    <col min="2" max="2" width="15.421875" style="0" bestFit="1" customWidth="1"/>
    <col min="3" max="3" width="36.8515625" style="0" customWidth="1"/>
    <col min="7" max="7" width="10.57421875" style="0" bestFit="1" customWidth="1"/>
  </cols>
  <sheetData>
    <row r="2" spans="1:7" ht="15">
      <c r="A2" s="516" t="s">
        <v>423</v>
      </c>
      <c r="B2" s="517"/>
      <c r="C2" s="517"/>
      <c r="D2" s="517"/>
      <c r="E2" s="517"/>
      <c r="F2" s="517"/>
      <c r="G2" s="518"/>
    </row>
    <row r="3" spans="1:7" ht="15">
      <c r="A3" s="275" t="s">
        <v>2</v>
      </c>
      <c r="B3" s="275" t="s">
        <v>0</v>
      </c>
      <c r="C3" s="275" t="s">
        <v>424</v>
      </c>
      <c r="D3" s="275" t="s">
        <v>389</v>
      </c>
      <c r="E3" s="275" t="s">
        <v>390</v>
      </c>
      <c r="F3" s="275" t="s">
        <v>277</v>
      </c>
      <c r="G3" s="275" t="s">
        <v>284</v>
      </c>
    </row>
    <row r="4" spans="1:7" ht="15">
      <c r="A4" s="273" t="s">
        <v>144</v>
      </c>
      <c r="B4" s="292" t="s">
        <v>425</v>
      </c>
      <c r="C4" s="267" t="s">
        <v>426</v>
      </c>
      <c r="D4" s="268" t="s">
        <v>427</v>
      </c>
      <c r="E4" s="270">
        <v>2</v>
      </c>
      <c r="F4" s="271">
        <v>2952.65</v>
      </c>
      <c r="G4" s="271">
        <v>5905.3</v>
      </c>
    </row>
    <row r="5" spans="1:7" ht="15">
      <c r="A5" s="273" t="s">
        <v>144</v>
      </c>
      <c r="B5" s="293"/>
      <c r="C5" s="267" t="s">
        <v>428</v>
      </c>
      <c r="D5" s="268" t="s">
        <v>427</v>
      </c>
      <c r="E5" s="272">
        <v>1</v>
      </c>
      <c r="F5" s="271">
        <v>3124.25</v>
      </c>
      <c r="G5" s="271">
        <v>3124.25</v>
      </c>
    </row>
    <row r="6" spans="1:7" ht="15">
      <c r="A6" s="273" t="s">
        <v>144</v>
      </c>
      <c r="B6" s="292" t="s">
        <v>429</v>
      </c>
      <c r="C6" s="267" t="s">
        <v>430</v>
      </c>
      <c r="D6" s="268" t="s">
        <v>427</v>
      </c>
      <c r="E6" s="270">
        <v>1</v>
      </c>
      <c r="F6" s="271">
        <v>1631.52</v>
      </c>
      <c r="G6" s="271">
        <v>1631.52</v>
      </c>
    </row>
    <row r="7" spans="1:7" ht="15">
      <c r="A7" s="273" t="s">
        <v>144</v>
      </c>
      <c r="B7" s="294"/>
      <c r="C7" s="267" t="s">
        <v>431</v>
      </c>
      <c r="D7" s="268" t="s">
        <v>427</v>
      </c>
      <c r="E7" s="270">
        <v>1</v>
      </c>
      <c r="F7" s="271">
        <v>286.68</v>
      </c>
      <c r="G7" s="271">
        <v>286.68</v>
      </c>
    </row>
    <row r="8" spans="1:7" ht="15">
      <c r="A8" s="273" t="s">
        <v>144</v>
      </c>
      <c r="B8" s="294"/>
      <c r="C8" s="267" t="s">
        <v>432</v>
      </c>
      <c r="D8" s="268" t="s">
        <v>427</v>
      </c>
      <c r="E8" s="270">
        <v>1</v>
      </c>
      <c r="F8" s="271">
        <v>2314.47</v>
      </c>
      <c r="G8" s="271">
        <v>2314.47</v>
      </c>
    </row>
    <row r="9" spans="1:7" ht="15">
      <c r="A9" s="273" t="s">
        <v>144</v>
      </c>
      <c r="B9" s="294"/>
      <c r="C9" s="267" t="s">
        <v>433</v>
      </c>
      <c r="D9" s="268" t="s">
        <v>427</v>
      </c>
      <c r="E9" s="270">
        <v>1</v>
      </c>
      <c r="F9" s="271">
        <v>3576.89</v>
      </c>
      <c r="G9" s="271">
        <v>3576.89</v>
      </c>
    </row>
    <row r="10" spans="1:7" ht="15">
      <c r="A10" s="273" t="s">
        <v>144</v>
      </c>
      <c r="B10" s="293"/>
      <c r="C10" s="267" t="s">
        <v>434</v>
      </c>
      <c r="D10" s="268" t="s">
        <v>427</v>
      </c>
      <c r="E10" s="270">
        <v>1</v>
      </c>
      <c r="F10" s="271">
        <v>2840.47</v>
      </c>
      <c r="G10" s="271">
        <v>2840.47</v>
      </c>
    </row>
    <row r="11" spans="1:7" ht="15">
      <c r="A11" s="273" t="s">
        <v>144</v>
      </c>
      <c r="B11" s="292" t="s">
        <v>435</v>
      </c>
      <c r="C11" s="267" t="s">
        <v>436</v>
      </c>
      <c r="D11" s="268" t="s">
        <v>427</v>
      </c>
      <c r="E11" s="270">
        <v>1</v>
      </c>
      <c r="F11" s="271">
        <v>1657.54</v>
      </c>
      <c r="G11" s="271">
        <v>1657.54</v>
      </c>
    </row>
    <row r="12" spans="1:7" ht="15">
      <c r="A12" s="273" t="s">
        <v>144</v>
      </c>
      <c r="B12" s="294"/>
      <c r="C12" s="267" t="s">
        <v>437</v>
      </c>
      <c r="D12" s="268" t="s">
        <v>427</v>
      </c>
      <c r="E12" s="270">
        <v>1</v>
      </c>
      <c r="F12" s="271">
        <v>1901.09</v>
      </c>
      <c r="G12" s="271">
        <v>1901.09</v>
      </c>
    </row>
    <row r="13" spans="1:7" ht="15">
      <c r="A13" s="273" t="s">
        <v>144</v>
      </c>
      <c r="B13" s="293"/>
      <c r="C13" s="267" t="s">
        <v>438</v>
      </c>
      <c r="D13" s="268" t="s">
        <v>427</v>
      </c>
      <c r="E13" s="272">
        <v>1</v>
      </c>
      <c r="F13" s="271">
        <v>1663.44</v>
      </c>
      <c r="G13" s="271">
        <v>1663.44</v>
      </c>
    </row>
    <row r="14" spans="1:7" ht="15">
      <c r="A14" s="273" t="s">
        <v>144</v>
      </c>
      <c r="B14" s="292" t="s">
        <v>439</v>
      </c>
      <c r="C14" s="267" t="s">
        <v>440</v>
      </c>
      <c r="D14" s="268" t="s">
        <v>427</v>
      </c>
      <c r="E14" s="270">
        <v>1</v>
      </c>
      <c r="F14" s="271">
        <v>712.88</v>
      </c>
      <c r="G14" s="271">
        <v>712.88</v>
      </c>
    </row>
    <row r="15" spans="1:7" ht="15">
      <c r="A15" s="273" t="s">
        <v>144</v>
      </c>
      <c r="B15" s="293"/>
      <c r="C15" s="267" t="s">
        <v>441</v>
      </c>
      <c r="D15" s="268" t="s">
        <v>427</v>
      </c>
      <c r="E15" s="272">
        <v>1</v>
      </c>
      <c r="F15" s="271">
        <v>594.08</v>
      </c>
      <c r="G15" s="271">
        <v>594.08</v>
      </c>
    </row>
    <row r="16" spans="1:7" ht="15">
      <c r="A16" s="289" t="s">
        <v>268</v>
      </c>
      <c r="B16" s="290"/>
      <c r="C16" s="290"/>
      <c r="D16" s="290"/>
      <c r="E16" s="290"/>
      <c r="F16" s="291"/>
      <c r="G16" s="269">
        <v>26208.610000000004</v>
      </c>
    </row>
    <row r="17" spans="1:7" ht="15">
      <c r="A17" s="276"/>
      <c r="B17" s="274"/>
      <c r="C17" s="274"/>
      <c r="D17" s="274"/>
      <c r="E17" s="274"/>
      <c r="F17" s="274"/>
      <c r="G17" s="277"/>
    </row>
    <row r="18" spans="1:7" ht="15">
      <c r="A18" s="276" t="s">
        <v>304</v>
      </c>
      <c r="B18" s="274"/>
      <c r="C18" s="274"/>
      <c r="D18" s="274"/>
      <c r="E18" s="274"/>
      <c r="F18" s="274"/>
      <c r="G18" s="277"/>
    </row>
    <row r="19" spans="1:7" ht="15">
      <c r="A19" s="278"/>
      <c r="B19" s="279"/>
      <c r="C19" s="279"/>
      <c r="D19" s="279"/>
      <c r="E19" s="279"/>
      <c r="F19" s="279"/>
      <c r="G19" s="280"/>
    </row>
    <row r="20" spans="1:7" ht="15">
      <c r="A20" s="278" t="s">
        <v>442</v>
      </c>
      <c r="B20" s="279"/>
      <c r="C20" s="279"/>
      <c r="D20" s="287" t="s">
        <v>383</v>
      </c>
      <c r="E20" s="287"/>
      <c r="F20" s="283" t="s">
        <v>384</v>
      </c>
      <c r="G20" s="284"/>
    </row>
    <row r="21" spans="1:7" ht="15">
      <c r="A21" s="282" t="s">
        <v>443</v>
      </c>
      <c r="B21" s="281"/>
      <c r="C21" s="281"/>
      <c r="D21" s="288" t="s">
        <v>385</v>
      </c>
      <c r="E21" s="288"/>
      <c r="F21" s="285" t="s">
        <v>386</v>
      </c>
      <c r="G21" s="286"/>
    </row>
  </sheetData>
  <sheetProtection/>
  <mergeCells count="1"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52.421875" style="0" bestFit="1" customWidth="1"/>
    <col min="2" max="2" width="29.28125" style="0" bestFit="1" customWidth="1"/>
    <col min="3" max="3" width="15.140625" style="0" customWidth="1"/>
    <col min="4" max="4" width="13.8515625" style="0" customWidth="1"/>
    <col min="5" max="5" width="11.00390625" style="0" bestFit="1" customWidth="1"/>
    <col min="6" max="6" width="6.00390625" style="0" bestFit="1" customWidth="1"/>
    <col min="8" max="8" width="12.8515625" style="0" bestFit="1" customWidth="1"/>
    <col min="9" max="9" width="10.57421875" style="0" bestFit="1" customWidth="1"/>
    <col min="10" max="10" width="33.57421875" style="0" customWidth="1"/>
  </cols>
  <sheetData>
    <row r="2" spans="1:10" ht="15">
      <c r="A2" s="524" t="s">
        <v>444</v>
      </c>
      <c r="B2" s="525"/>
      <c r="C2" s="525"/>
      <c r="D2" s="525"/>
      <c r="E2" s="525"/>
      <c r="F2" s="525"/>
      <c r="G2" s="525"/>
      <c r="H2" s="525"/>
      <c r="I2" s="525"/>
      <c r="J2" s="526"/>
    </row>
    <row r="3" spans="1:10" ht="45">
      <c r="A3" s="295" t="s">
        <v>307</v>
      </c>
      <c r="B3" s="295" t="s">
        <v>445</v>
      </c>
      <c r="C3" s="296" t="s">
        <v>446</v>
      </c>
      <c r="D3" s="295" t="s">
        <v>447</v>
      </c>
      <c r="E3" s="295" t="s">
        <v>448</v>
      </c>
      <c r="F3" s="295" t="s">
        <v>449</v>
      </c>
      <c r="G3" s="296" t="s">
        <v>450</v>
      </c>
      <c r="H3" s="295" t="s">
        <v>451</v>
      </c>
      <c r="I3" s="295" t="s">
        <v>452</v>
      </c>
      <c r="J3" s="295" t="s">
        <v>453</v>
      </c>
    </row>
    <row r="4" spans="1:10" ht="15">
      <c r="A4" s="297" t="s">
        <v>454</v>
      </c>
      <c r="B4" s="322" t="s">
        <v>455</v>
      </c>
      <c r="C4" s="298">
        <v>1</v>
      </c>
      <c r="D4" s="298">
        <v>180</v>
      </c>
      <c r="E4" s="298">
        <v>40</v>
      </c>
      <c r="F4" s="297">
        <v>4.5</v>
      </c>
      <c r="G4" s="298">
        <v>1</v>
      </c>
      <c r="H4" s="298">
        <v>196.02</v>
      </c>
      <c r="I4" s="299">
        <v>882.09</v>
      </c>
      <c r="J4" s="300" t="s">
        <v>456</v>
      </c>
    </row>
    <row r="5" spans="1:10" ht="15">
      <c r="A5" s="297" t="s">
        <v>454</v>
      </c>
      <c r="B5" s="297" t="s">
        <v>457</v>
      </c>
      <c r="C5" s="298">
        <v>2</v>
      </c>
      <c r="D5" s="298">
        <v>180</v>
      </c>
      <c r="E5" s="298">
        <v>40</v>
      </c>
      <c r="F5" s="297">
        <v>4.5</v>
      </c>
      <c r="G5" s="298">
        <v>2</v>
      </c>
      <c r="H5" s="298">
        <v>196.02</v>
      </c>
      <c r="I5" s="299">
        <v>1764.18</v>
      </c>
      <c r="J5" s="300" t="s">
        <v>456</v>
      </c>
    </row>
    <row r="6" spans="1:10" ht="15">
      <c r="A6" s="297" t="s">
        <v>454</v>
      </c>
      <c r="B6" s="297" t="s">
        <v>458</v>
      </c>
      <c r="C6" s="298">
        <v>4</v>
      </c>
      <c r="D6" s="298">
        <v>180</v>
      </c>
      <c r="E6" s="298">
        <v>40</v>
      </c>
      <c r="F6" s="297">
        <v>4.5</v>
      </c>
      <c r="G6" s="298">
        <v>2</v>
      </c>
      <c r="H6" s="298">
        <v>196.02</v>
      </c>
      <c r="I6" s="299">
        <v>1764.18</v>
      </c>
      <c r="J6" s="300" t="s">
        <v>456</v>
      </c>
    </row>
    <row r="7" spans="1:10" ht="15">
      <c r="A7" s="527" t="s">
        <v>454</v>
      </c>
      <c r="B7" s="297" t="s">
        <v>459</v>
      </c>
      <c r="C7" s="298">
        <v>1</v>
      </c>
      <c r="D7" s="528">
        <v>180</v>
      </c>
      <c r="E7" s="528">
        <v>40</v>
      </c>
      <c r="F7" s="527">
        <v>4.5</v>
      </c>
      <c r="G7" s="528">
        <v>1</v>
      </c>
      <c r="H7" s="298">
        <v>196.02</v>
      </c>
      <c r="I7" s="537">
        <v>882.09</v>
      </c>
      <c r="J7" s="527" t="s">
        <v>456</v>
      </c>
    </row>
    <row r="8" spans="1:10" ht="15">
      <c r="A8" s="527"/>
      <c r="B8" s="297" t="s">
        <v>460</v>
      </c>
      <c r="C8" s="298">
        <v>1</v>
      </c>
      <c r="D8" s="528"/>
      <c r="E8" s="528"/>
      <c r="F8" s="527"/>
      <c r="G8" s="528"/>
      <c r="H8" s="298">
        <v>196.02</v>
      </c>
      <c r="I8" s="537"/>
      <c r="J8" s="527"/>
    </row>
    <row r="9" spans="1:10" ht="15">
      <c r="A9" s="297" t="s">
        <v>454</v>
      </c>
      <c r="B9" s="297" t="s">
        <v>461</v>
      </c>
      <c r="C9" s="298">
        <v>1</v>
      </c>
      <c r="D9" s="298">
        <v>180</v>
      </c>
      <c r="E9" s="298">
        <v>40</v>
      </c>
      <c r="F9" s="297">
        <v>4.5</v>
      </c>
      <c r="G9" s="298">
        <v>1</v>
      </c>
      <c r="H9" s="298">
        <v>196.02</v>
      </c>
      <c r="I9" s="299">
        <v>882.09</v>
      </c>
      <c r="J9" s="300" t="s">
        <v>456</v>
      </c>
    </row>
    <row r="10" spans="1:10" ht="15">
      <c r="A10" s="297" t="s">
        <v>454</v>
      </c>
      <c r="B10" s="297" t="s">
        <v>462</v>
      </c>
      <c r="C10" s="298">
        <v>1</v>
      </c>
      <c r="D10" s="298">
        <v>180</v>
      </c>
      <c r="E10" s="298">
        <v>40</v>
      </c>
      <c r="F10" s="297">
        <v>4.5</v>
      </c>
      <c r="G10" s="298">
        <v>1</v>
      </c>
      <c r="H10" s="298">
        <v>196.02</v>
      </c>
      <c r="I10" s="299">
        <v>882.09</v>
      </c>
      <c r="J10" s="300" t="s">
        <v>456</v>
      </c>
    </row>
    <row r="11" spans="1:10" ht="15">
      <c r="A11" s="519" t="s">
        <v>454</v>
      </c>
      <c r="B11" s="297" t="s">
        <v>463</v>
      </c>
      <c r="C11" s="298">
        <v>1</v>
      </c>
      <c r="D11" s="521">
        <v>180</v>
      </c>
      <c r="E11" s="521">
        <v>40</v>
      </c>
      <c r="F11" s="519">
        <v>4.5</v>
      </c>
      <c r="G11" s="521">
        <v>1</v>
      </c>
      <c r="H11" s="298">
        <v>196.02</v>
      </c>
      <c r="I11" s="541">
        <v>882.09</v>
      </c>
      <c r="J11" s="519" t="s">
        <v>456</v>
      </c>
    </row>
    <row r="12" spans="1:10" ht="15">
      <c r="A12" s="520"/>
      <c r="B12" s="297" t="s">
        <v>464</v>
      </c>
      <c r="C12" s="298">
        <v>1</v>
      </c>
      <c r="D12" s="522"/>
      <c r="E12" s="522"/>
      <c r="F12" s="520"/>
      <c r="G12" s="522"/>
      <c r="H12" s="298">
        <v>196.02</v>
      </c>
      <c r="I12" s="542"/>
      <c r="J12" s="520"/>
    </row>
    <row r="13" spans="1:10" ht="15">
      <c r="A13" s="529" t="s">
        <v>465</v>
      </c>
      <c r="B13" s="530"/>
      <c r="C13" s="530"/>
      <c r="D13" s="530"/>
      <c r="E13" s="530"/>
      <c r="F13" s="530"/>
      <c r="G13" s="530"/>
      <c r="H13" s="531"/>
      <c r="I13" s="301">
        <v>7938.81</v>
      </c>
      <c r="J13" s="302"/>
    </row>
    <row r="14" spans="1:10" ht="15">
      <c r="A14" s="303"/>
      <c r="B14" s="304"/>
      <c r="C14" s="304"/>
      <c r="D14" s="304"/>
      <c r="E14" s="304"/>
      <c r="F14" s="304"/>
      <c r="G14" s="304"/>
      <c r="H14" s="304"/>
      <c r="I14" s="305"/>
      <c r="J14" s="306"/>
    </row>
    <row r="15" spans="1:10" ht="15">
      <c r="A15" s="524" t="s">
        <v>466</v>
      </c>
      <c r="B15" s="525"/>
      <c r="C15" s="525"/>
      <c r="D15" s="525"/>
      <c r="E15" s="525"/>
      <c r="F15" s="525"/>
      <c r="G15" s="525"/>
      <c r="H15" s="525"/>
      <c r="I15" s="525"/>
      <c r="J15" s="526"/>
    </row>
    <row r="16" spans="1:10" ht="30">
      <c r="A16" s="295" t="s">
        <v>307</v>
      </c>
      <c r="B16" s="295" t="s">
        <v>467</v>
      </c>
      <c r="C16" s="296" t="s">
        <v>468</v>
      </c>
      <c r="D16" s="296" t="s">
        <v>469</v>
      </c>
      <c r="E16" s="295" t="s">
        <v>13</v>
      </c>
      <c r="F16" s="295" t="s">
        <v>13</v>
      </c>
      <c r="G16" s="296" t="s">
        <v>13</v>
      </c>
      <c r="H16" s="295" t="s">
        <v>470</v>
      </c>
      <c r="I16" s="295" t="s">
        <v>452</v>
      </c>
      <c r="J16" s="295" t="s">
        <v>13</v>
      </c>
    </row>
    <row r="17" spans="1:10" ht="15">
      <c r="A17" s="297" t="s">
        <v>471</v>
      </c>
      <c r="B17" s="322" t="s">
        <v>472</v>
      </c>
      <c r="C17" s="298">
        <v>20</v>
      </c>
      <c r="D17" s="298">
        <v>1</v>
      </c>
      <c r="E17" s="297" t="s">
        <v>13</v>
      </c>
      <c r="F17" s="297" t="s">
        <v>13</v>
      </c>
      <c r="G17" s="297" t="s">
        <v>13</v>
      </c>
      <c r="H17" s="298">
        <v>110</v>
      </c>
      <c r="I17" s="299">
        <v>2200</v>
      </c>
      <c r="J17" s="297" t="s">
        <v>13</v>
      </c>
    </row>
    <row r="18" spans="1:10" ht="15">
      <c r="A18" s="529" t="s">
        <v>473</v>
      </c>
      <c r="B18" s="530"/>
      <c r="C18" s="530"/>
      <c r="D18" s="530"/>
      <c r="E18" s="530"/>
      <c r="F18" s="530"/>
      <c r="G18" s="530"/>
      <c r="H18" s="531"/>
      <c r="I18" s="301">
        <v>2200</v>
      </c>
      <c r="J18" s="302"/>
    </row>
    <row r="19" spans="1:10" ht="15">
      <c r="A19" s="303"/>
      <c r="B19" s="304"/>
      <c r="C19" s="304"/>
      <c r="D19" s="304"/>
      <c r="E19" s="304"/>
      <c r="F19" s="304"/>
      <c r="G19" s="304"/>
      <c r="H19" s="304"/>
      <c r="I19" s="305"/>
      <c r="J19" s="306"/>
    </row>
    <row r="20" spans="1:10" ht="15">
      <c r="A20" s="524" t="s">
        <v>474</v>
      </c>
      <c r="B20" s="525"/>
      <c r="C20" s="525"/>
      <c r="D20" s="525"/>
      <c r="E20" s="525"/>
      <c r="F20" s="525"/>
      <c r="G20" s="525"/>
      <c r="H20" s="525"/>
      <c r="I20" s="525"/>
      <c r="J20" s="526"/>
    </row>
    <row r="21" spans="1:10" ht="45">
      <c r="A21" s="295" t="s">
        <v>307</v>
      </c>
      <c r="B21" s="295" t="s">
        <v>308</v>
      </c>
      <c r="C21" s="296" t="s">
        <v>446</v>
      </c>
      <c r="D21" s="296" t="s">
        <v>447</v>
      </c>
      <c r="E21" s="295" t="s">
        <v>448</v>
      </c>
      <c r="F21" s="295" t="s">
        <v>449</v>
      </c>
      <c r="G21" s="296" t="s">
        <v>450</v>
      </c>
      <c r="H21" s="295" t="s">
        <v>451</v>
      </c>
      <c r="I21" s="295" t="s">
        <v>452</v>
      </c>
      <c r="J21" s="295" t="s">
        <v>453</v>
      </c>
    </row>
    <row r="22" spans="1:10" ht="45">
      <c r="A22" s="310" t="s">
        <v>454</v>
      </c>
      <c r="B22" s="307" t="s">
        <v>475</v>
      </c>
      <c r="C22" s="311">
        <v>15</v>
      </c>
      <c r="D22" s="311">
        <v>180</v>
      </c>
      <c r="E22" s="311">
        <v>50</v>
      </c>
      <c r="F22" s="311">
        <v>3.6</v>
      </c>
      <c r="G22" s="311" t="s">
        <v>13</v>
      </c>
      <c r="H22" s="311">
        <v>152.69</v>
      </c>
      <c r="I22" s="312">
        <v>8245.26</v>
      </c>
      <c r="J22" s="310" t="s">
        <v>13</v>
      </c>
    </row>
    <row r="23" spans="1:10" ht="15">
      <c r="A23" s="529" t="s">
        <v>476</v>
      </c>
      <c r="B23" s="530"/>
      <c r="C23" s="530"/>
      <c r="D23" s="530"/>
      <c r="E23" s="530"/>
      <c r="F23" s="530"/>
      <c r="G23" s="530"/>
      <c r="H23" s="531"/>
      <c r="I23" s="301">
        <v>8245.26</v>
      </c>
      <c r="J23" s="302"/>
    </row>
    <row r="24" spans="1:10" ht="15">
      <c r="A24" s="303"/>
      <c r="B24" s="304"/>
      <c r="C24" s="304"/>
      <c r="D24" s="304"/>
      <c r="E24" s="304"/>
      <c r="F24" s="304"/>
      <c r="G24" s="304"/>
      <c r="H24" s="304"/>
      <c r="I24" s="305"/>
      <c r="J24" s="306"/>
    </row>
    <row r="25" spans="1:10" ht="15">
      <c r="A25" s="538" t="s">
        <v>477</v>
      </c>
      <c r="B25" s="539"/>
      <c r="C25" s="539"/>
      <c r="D25" s="539"/>
      <c r="E25" s="539"/>
      <c r="F25" s="539"/>
      <c r="G25" s="539"/>
      <c r="H25" s="540"/>
      <c r="I25" s="308">
        <v>18384.07</v>
      </c>
      <c r="J25" s="309"/>
    </row>
    <row r="26" spans="1:10" ht="15">
      <c r="A26" s="315"/>
      <c r="B26" s="313"/>
      <c r="C26" s="313"/>
      <c r="D26" s="313"/>
      <c r="E26" s="313"/>
      <c r="F26" s="313"/>
      <c r="G26" s="313"/>
      <c r="H26" s="313"/>
      <c r="I26" s="314"/>
      <c r="J26" s="316"/>
    </row>
    <row r="27" spans="1:10" ht="15">
      <c r="A27" s="315"/>
      <c r="B27" s="313"/>
      <c r="C27" s="313"/>
      <c r="D27" s="313"/>
      <c r="E27" s="313"/>
      <c r="F27" s="313"/>
      <c r="G27" s="313"/>
      <c r="H27" s="313"/>
      <c r="I27" s="314"/>
      <c r="J27" s="316"/>
    </row>
    <row r="28" spans="1:10" ht="15">
      <c r="A28" s="382" t="s">
        <v>478</v>
      </c>
      <c r="B28" s="317"/>
      <c r="C28" s="318"/>
      <c r="D28" s="318"/>
      <c r="E28" s="318"/>
      <c r="F28" s="318"/>
      <c r="G28" s="318"/>
      <c r="H28" s="318"/>
      <c r="I28" s="318"/>
      <c r="J28" s="306"/>
    </row>
    <row r="29" spans="1:10" ht="15">
      <c r="A29" s="323" t="s">
        <v>479</v>
      </c>
      <c r="B29" s="317"/>
      <c r="C29" s="318"/>
      <c r="D29" s="318"/>
      <c r="E29" s="318"/>
      <c r="F29" s="318"/>
      <c r="G29" s="523" t="s">
        <v>383</v>
      </c>
      <c r="H29" s="523"/>
      <c r="I29" s="535" t="s">
        <v>384</v>
      </c>
      <c r="J29" s="536"/>
    </row>
    <row r="30" spans="1:10" ht="15">
      <c r="A30" s="319"/>
      <c r="B30" s="320"/>
      <c r="C30" s="321"/>
      <c r="D30" s="321"/>
      <c r="E30" s="321"/>
      <c r="F30" s="321"/>
      <c r="G30" s="532" t="s">
        <v>385</v>
      </c>
      <c r="H30" s="532"/>
      <c r="I30" s="533" t="s">
        <v>386</v>
      </c>
      <c r="J30" s="534"/>
    </row>
  </sheetData>
  <sheetProtection/>
  <mergeCells count="25">
    <mergeCell ref="I7:I8"/>
    <mergeCell ref="J7:J8"/>
    <mergeCell ref="A23:H23"/>
    <mergeCell ref="A25:H25"/>
    <mergeCell ref="I11:I12"/>
    <mergeCell ref="J11:J12"/>
    <mergeCell ref="E11:E12"/>
    <mergeCell ref="F11:F12"/>
    <mergeCell ref="G11:G12"/>
    <mergeCell ref="G30:H30"/>
    <mergeCell ref="I30:J30"/>
    <mergeCell ref="A15:J15"/>
    <mergeCell ref="A18:H18"/>
    <mergeCell ref="A20:J20"/>
    <mergeCell ref="I29:J29"/>
    <mergeCell ref="A11:A12"/>
    <mergeCell ref="D11:D12"/>
    <mergeCell ref="G29:H29"/>
    <mergeCell ref="A2:J2"/>
    <mergeCell ref="A7:A8"/>
    <mergeCell ref="D7:D8"/>
    <mergeCell ref="E7:E8"/>
    <mergeCell ref="F7:F8"/>
    <mergeCell ref="G7:G8"/>
    <mergeCell ref="A13:H13"/>
  </mergeCells>
  <printOptions/>
  <pageMargins left="0.511811024" right="0.511811024" top="0.787401575" bottom="0.787401575" header="0.31496062" footer="0.31496062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2" width="8.421875" style="0" bestFit="1" customWidth="1"/>
    <col min="3" max="3" width="55.0039062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171</v>
      </c>
      <c r="B2" s="544"/>
      <c r="C2" s="544"/>
      <c r="D2" s="544"/>
      <c r="E2" s="544"/>
      <c r="F2" s="544"/>
      <c r="G2" s="545"/>
    </row>
    <row r="3" spans="1:7" ht="15">
      <c r="A3" s="546" t="s">
        <v>480</v>
      </c>
      <c r="B3" s="547"/>
      <c r="C3" s="547"/>
      <c r="D3" s="547"/>
      <c r="E3" s="547"/>
      <c r="F3" s="547"/>
      <c r="G3" s="548"/>
    </row>
    <row r="4" spans="1:7" ht="15">
      <c r="A4" s="364" t="s">
        <v>1</v>
      </c>
      <c r="B4" s="364" t="s">
        <v>2</v>
      </c>
      <c r="C4" s="364" t="s">
        <v>481</v>
      </c>
      <c r="D4" s="364" t="s">
        <v>389</v>
      </c>
      <c r="E4" s="364" t="s">
        <v>390</v>
      </c>
      <c r="F4" s="364" t="s">
        <v>391</v>
      </c>
      <c r="G4" s="364" t="s">
        <v>482</v>
      </c>
    </row>
    <row r="5" spans="1:7" ht="25.5">
      <c r="A5" s="356">
        <v>41622</v>
      </c>
      <c r="B5" s="363" t="s">
        <v>29</v>
      </c>
      <c r="C5" s="328" t="s">
        <v>483</v>
      </c>
      <c r="D5" s="329" t="s">
        <v>484</v>
      </c>
      <c r="E5" s="361">
        <v>0.036</v>
      </c>
      <c r="F5" s="330">
        <v>330.42</v>
      </c>
      <c r="G5" s="330">
        <v>11.89512</v>
      </c>
    </row>
    <row r="6" spans="1:7" ht="15">
      <c r="A6" s="356">
        <v>40211</v>
      </c>
      <c r="B6" s="363" t="s">
        <v>29</v>
      </c>
      <c r="C6" s="328" t="s">
        <v>485</v>
      </c>
      <c r="D6" s="329" t="s">
        <v>484</v>
      </c>
      <c r="E6" s="361">
        <v>0.066</v>
      </c>
      <c r="F6" s="330">
        <v>51.32</v>
      </c>
      <c r="G6" s="330">
        <v>3.3871200000000004</v>
      </c>
    </row>
    <row r="7" spans="1:7" ht="15">
      <c r="A7" s="356">
        <v>40239</v>
      </c>
      <c r="B7" s="363" t="s">
        <v>29</v>
      </c>
      <c r="C7" s="328" t="s">
        <v>486</v>
      </c>
      <c r="D7" s="329" t="s">
        <v>487</v>
      </c>
      <c r="E7" s="361">
        <v>0.515</v>
      </c>
      <c r="F7" s="330">
        <v>2.84</v>
      </c>
      <c r="G7" s="330">
        <v>1.4626</v>
      </c>
    </row>
    <row r="8" spans="1:7" ht="15">
      <c r="A8" s="377" t="s">
        <v>489</v>
      </c>
      <c r="B8" s="378"/>
      <c r="C8" s="378"/>
      <c r="D8" s="378"/>
      <c r="E8" s="378"/>
      <c r="F8" s="379"/>
      <c r="G8" s="358">
        <f>SUM(G5:G7)</f>
        <v>16.74484</v>
      </c>
    </row>
  </sheetData>
  <sheetProtection/>
  <mergeCells count="2"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2" width="8.421875" style="0" bestFit="1" customWidth="1"/>
    <col min="3" max="3" width="72.57421875" style="0" customWidth="1"/>
    <col min="5" max="5" width="13.140625" style="0" bestFit="1" customWidth="1"/>
    <col min="6" max="6" width="10.57421875" style="0" bestFit="1" customWidth="1"/>
    <col min="7" max="7" width="21.00390625" style="0" bestFit="1" customWidth="1"/>
  </cols>
  <sheetData>
    <row r="2" spans="1:7" ht="15">
      <c r="A2" s="543" t="s">
        <v>169</v>
      </c>
      <c r="B2" s="544"/>
      <c r="C2" s="544"/>
      <c r="D2" s="544"/>
      <c r="E2" s="544"/>
      <c r="F2" s="544"/>
      <c r="G2" s="545"/>
    </row>
    <row r="3" spans="1:7" ht="15">
      <c r="A3" s="546" t="s">
        <v>490</v>
      </c>
      <c r="B3" s="547"/>
      <c r="C3" s="547"/>
      <c r="D3" s="547"/>
      <c r="E3" s="547"/>
      <c r="F3" s="547"/>
      <c r="G3" s="548"/>
    </row>
    <row r="4" spans="1:7" ht="15">
      <c r="A4" s="335" t="s">
        <v>1</v>
      </c>
      <c r="B4" s="335" t="s">
        <v>2</v>
      </c>
      <c r="C4" s="335" t="s">
        <v>481</v>
      </c>
      <c r="D4" s="335" t="s">
        <v>389</v>
      </c>
      <c r="E4" s="335" t="s">
        <v>390</v>
      </c>
      <c r="F4" s="335" t="s">
        <v>391</v>
      </c>
      <c r="G4" s="335" t="s">
        <v>482</v>
      </c>
    </row>
    <row r="5" spans="1:7" ht="25.5">
      <c r="A5" s="331">
        <v>41624</v>
      </c>
      <c r="B5" s="334" t="s">
        <v>29</v>
      </c>
      <c r="C5" s="328" t="s">
        <v>491</v>
      </c>
      <c r="D5" s="329" t="s">
        <v>484</v>
      </c>
      <c r="E5" s="332">
        <v>0.0675</v>
      </c>
      <c r="F5" s="330">
        <v>356.32</v>
      </c>
      <c r="G5" s="330">
        <v>24.0516</v>
      </c>
    </row>
    <row r="6" spans="1:7" ht="25.5">
      <c r="A6" s="331">
        <v>42418</v>
      </c>
      <c r="B6" s="334" t="s">
        <v>29</v>
      </c>
      <c r="C6" s="328" t="s">
        <v>492</v>
      </c>
      <c r="D6" s="329" t="s">
        <v>487</v>
      </c>
      <c r="E6" s="332">
        <v>0.09</v>
      </c>
      <c r="F6" s="330">
        <v>46.87</v>
      </c>
      <c r="G6" s="330">
        <v>4.218299999999999</v>
      </c>
    </row>
    <row r="7" spans="1:7" ht="15">
      <c r="A7" s="331">
        <v>40211</v>
      </c>
      <c r="B7" s="334" t="s">
        <v>29</v>
      </c>
      <c r="C7" s="328" t="s">
        <v>485</v>
      </c>
      <c r="D7" s="329" t="s">
        <v>484</v>
      </c>
      <c r="E7" s="332">
        <v>0.049</v>
      </c>
      <c r="F7" s="330">
        <v>51.32</v>
      </c>
      <c r="G7" s="330">
        <v>2.5146800000000002</v>
      </c>
    </row>
    <row r="8" spans="1:7" ht="15">
      <c r="A8" s="331">
        <v>40239</v>
      </c>
      <c r="B8" s="334" t="s">
        <v>29</v>
      </c>
      <c r="C8" s="328" t="s">
        <v>486</v>
      </c>
      <c r="D8" s="329" t="s">
        <v>487</v>
      </c>
      <c r="E8" s="332">
        <v>0.018</v>
      </c>
      <c r="F8" s="330">
        <v>2.84</v>
      </c>
      <c r="G8" s="330">
        <v>0.05111999999999999</v>
      </c>
    </row>
    <row r="9" spans="1:7" ht="15">
      <c r="A9" s="331">
        <v>40234</v>
      </c>
      <c r="B9" s="334" t="s">
        <v>29</v>
      </c>
      <c r="C9" s="328" t="s">
        <v>493</v>
      </c>
      <c r="D9" s="329" t="s">
        <v>484</v>
      </c>
      <c r="E9" s="332">
        <v>0.005</v>
      </c>
      <c r="F9" s="330">
        <v>26.74</v>
      </c>
      <c r="G9" s="330">
        <v>0.13369999999999999</v>
      </c>
    </row>
    <row r="10" spans="1:7" ht="38.25">
      <c r="A10" s="331">
        <v>41762</v>
      </c>
      <c r="B10" s="334" t="s">
        <v>29</v>
      </c>
      <c r="C10" s="328" t="s">
        <v>494</v>
      </c>
      <c r="D10" s="329" t="s">
        <v>484</v>
      </c>
      <c r="E10" s="332">
        <v>0.002</v>
      </c>
      <c r="F10" s="330">
        <v>378.64</v>
      </c>
      <c r="G10" s="330">
        <v>0.75728</v>
      </c>
    </row>
    <row r="11" spans="1:7" ht="15">
      <c r="A11" s="549" t="s">
        <v>489</v>
      </c>
      <c r="B11" s="550"/>
      <c r="C11" s="550"/>
      <c r="D11" s="550"/>
      <c r="E11" s="550"/>
      <c r="F11" s="551"/>
      <c r="G11" s="333">
        <v>31.72668</v>
      </c>
    </row>
  </sheetData>
  <sheetProtection/>
  <mergeCells count="3">
    <mergeCell ref="A3:G3"/>
    <mergeCell ref="A11:F1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 Mun Araxa</dc:creator>
  <cp:keywords/>
  <dc:description/>
  <cp:lastModifiedBy>samuel.luzia</cp:lastModifiedBy>
  <cp:lastPrinted>2017-03-09T13:52:40Z</cp:lastPrinted>
  <dcterms:created xsi:type="dcterms:W3CDTF">2017-03-02T16:01:28Z</dcterms:created>
  <dcterms:modified xsi:type="dcterms:W3CDTF">2017-04-03T13:34:02Z</dcterms:modified>
  <cp:category/>
  <cp:version/>
  <cp:contentType/>
  <cp:contentStatus/>
</cp:coreProperties>
</file>